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5" windowWidth="15600" windowHeight="972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AE47" i="4"/>
  <c r="AD47"/>
  <c r="AF5" l="1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39"/>
  <c r="AF40"/>
  <c r="AF41"/>
  <c r="AF42"/>
  <c r="AF43"/>
  <c r="AF44"/>
  <c r="AF45"/>
  <c r="AF46"/>
  <c r="AF30"/>
  <c r="AF31"/>
  <c r="AF32"/>
  <c r="AF33"/>
  <c r="AF34"/>
  <c r="AF35"/>
  <c r="AF36"/>
  <c r="AF37"/>
  <c r="AF38"/>
  <c r="AF29"/>
  <c r="K3"/>
  <c r="S3"/>
  <c r="AF47" l="1"/>
  <c r="I3"/>
  <c r="AA45"/>
  <c r="AA36"/>
  <c r="AA26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8"/>
  <c r="AB29"/>
  <c r="AB30"/>
  <c r="AB31"/>
  <c r="AB32"/>
  <c r="AB33"/>
  <c r="AB34"/>
  <c r="AB35"/>
  <c r="AB38"/>
  <c r="AB39"/>
  <c r="AB40"/>
  <c r="AB41"/>
  <c r="AB42"/>
  <c r="AB43"/>
  <c r="AB44"/>
  <c r="AB46"/>
  <c r="AB5"/>
  <c r="Z45"/>
  <c r="Z36"/>
  <c r="Z26"/>
  <c r="L17"/>
  <c r="AA47" l="1"/>
  <c r="AB45"/>
  <c r="AB36"/>
  <c r="AB26"/>
  <c r="Z47"/>
  <c r="W45"/>
  <c r="W36"/>
  <c r="W26"/>
  <c r="X38"/>
  <c r="X39"/>
  <c r="X40"/>
  <c r="X41"/>
  <c r="X42"/>
  <c r="X43"/>
  <c r="X44"/>
  <c r="X46"/>
  <c r="X28"/>
  <c r="X29"/>
  <c r="X30"/>
  <c r="X31"/>
  <c r="X32"/>
  <c r="X33"/>
  <c r="X34"/>
  <c r="X35"/>
  <c r="X2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5"/>
  <c r="V26"/>
  <c r="P3"/>
  <c r="L3"/>
  <c r="V45"/>
  <c r="AB47" l="1"/>
  <c r="X45"/>
  <c r="W47"/>
  <c r="X26"/>
  <c r="V36"/>
  <c r="X36" s="1"/>
  <c r="H26"/>
  <c r="T46"/>
  <c r="P46"/>
  <c r="L46"/>
  <c r="I46"/>
  <c r="S45"/>
  <c r="R45"/>
  <c r="O45"/>
  <c r="N45"/>
  <c r="K45"/>
  <c r="J45"/>
  <c r="H45"/>
  <c r="G45"/>
  <c r="F45"/>
  <c r="E45"/>
  <c r="D45"/>
  <c r="C45"/>
  <c r="T44"/>
  <c r="P44"/>
  <c r="L44"/>
  <c r="I44"/>
  <c r="T43"/>
  <c r="P43"/>
  <c r="L43"/>
  <c r="I43"/>
  <c r="T42"/>
  <c r="P42"/>
  <c r="L42"/>
  <c r="I42"/>
  <c r="T41"/>
  <c r="P41"/>
  <c r="L41"/>
  <c r="I41"/>
  <c r="T40"/>
  <c r="P40"/>
  <c r="L40"/>
  <c r="I40"/>
  <c r="T39"/>
  <c r="P39"/>
  <c r="L39"/>
  <c r="I39"/>
  <c r="T38"/>
  <c r="P38"/>
  <c r="L38"/>
  <c r="I38"/>
  <c r="S36"/>
  <c r="R36"/>
  <c r="O36"/>
  <c r="N36"/>
  <c r="K36"/>
  <c r="J36"/>
  <c r="H36"/>
  <c r="G36"/>
  <c r="F36"/>
  <c r="E36"/>
  <c r="D36"/>
  <c r="C36"/>
  <c r="T35"/>
  <c r="P35"/>
  <c r="L35"/>
  <c r="I35"/>
  <c r="T34"/>
  <c r="P34"/>
  <c r="L34"/>
  <c r="I34"/>
  <c r="T33"/>
  <c r="P33"/>
  <c r="L33"/>
  <c r="I33"/>
  <c r="T32"/>
  <c r="P32"/>
  <c r="L32"/>
  <c r="I32"/>
  <c r="T31"/>
  <c r="P31"/>
  <c r="L31"/>
  <c r="I31"/>
  <c r="T30"/>
  <c r="P30"/>
  <c r="L30"/>
  <c r="I30"/>
  <c r="T29"/>
  <c r="P29"/>
  <c r="L29"/>
  <c r="I29"/>
  <c r="T28"/>
  <c r="P28"/>
  <c r="L28"/>
  <c r="I28"/>
  <c r="S26"/>
  <c r="R26"/>
  <c r="O26"/>
  <c r="N26"/>
  <c r="K26"/>
  <c r="J26"/>
  <c r="G26"/>
  <c r="F26"/>
  <c r="E26"/>
  <c r="D26"/>
  <c r="C26"/>
  <c r="T25"/>
  <c r="P25"/>
  <c r="L25"/>
  <c r="I25"/>
  <c r="T24"/>
  <c r="P24"/>
  <c r="L24"/>
  <c r="I24"/>
  <c r="T23"/>
  <c r="P23"/>
  <c r="L23"/>
  <c r="I23"/>
  <c r="T22"/>
  <c r="P22"/>
  <c r="L22"/>
  <c r="I22"/>
  <c r="T21"/>
  <c r="P21"/>
  <c r="L21"/>
  <c r="I21"/>
  <c r="T20"/>
  <c r="P20"/>
  <c r="L20"/>
  <c r="I20"/>
  <c r="T19"/>
  <c r="P19"/>
  <c r="L19"/>
  <c r="I19"/>
  <c r="T18"/>
  <c r="P18"/>
  <c r="L18"/>
  <c r="I18"/>
  <c r="T17"/>
  <c r="P17"/>
  <c r="I17"/>
  <c r="P16"/>
  <c r="L16"/>
  <c r="I16"/>
  <c r="T15"/>
  <c r="P15"/>
  <c r="L15"/>
  <c r="I15"/>
  <c r="T14"/>
  <c r="P14"/>
  <c r="L14"/>
  <c r="I14"/>
  <c r="T13"/>
  <c r="P13"/>
  <c r="L13"/>
  <c r="I13"/>
  <c r="T12"/>
  <c r="P12"/>
  <c r="L12"/>
  <c r="I12"/>
  <c r="T11"/>
  <c r="P11"/>
  <c r="L11"/>
  <c r="I11"/>
  <c r="T10"/>
  <c r="P10"/>
  <c r="L10"/>
  <c r="I10"/>
  <c r="T9"/>
  <c r="P9"/>
  <c r="L9"/>
  <c r="I9"/>
  <c r="T8"/>
  <c r="P8"/>
  <c r="L8"/>
  <c r="I8"/>
  <c r="T7"/>
  <c r="P7"/>
  <c r="L7"/>
  <c r="I7"/>
  <c r="T6"/>
  <c r="P6"/>
  <c r="L6"/>
  <c r="I6"/>
  <c r="T5"/>
  <c r="P5"/>
  <c r="L5"/>
  <c r="I5"/>
  <c r="O3"/>
  <c r="E47" l="1"/>
  <c r="M34"/>
  <c r="Q34" s="1"/>
  <c r="U34" s="1"/>
  <c r="Y34" s="1"/>
  <c r="AC34" s="1"/>
  <c r="AG34" s="1"/>
  <c r="M35"/>
  <c r="Q35" s="1"/>
  <c r="U35" s="1"/>
  <c r="Y35" s="1"/>
  <c r="AC35" s="1"/>
  <c r="AG35" s="1"/>
  <c r="H47"/>
  <c r="M10"/>
  <c r="Q10" s="1"/>
  <c r="U10" s="1"/>
  <c r="Y10" s="1"/>
  <c r="AC10" s="1"/>
  <c r="AG10" s="1"/>
  <c r="O47"/>
  <c r="M15"/>
  <c r="Q15" s="1"/>
  <c r="U15" s="1"/>
  <c r="Y15" s="1"/>
  <c r="AC15" s="1"/>
  <c r="AG15" s="1"/>
  <c r="M17"/>
  <c r="Q17" s="1"/>
  <c r="U17" s="1"/>
  <c r="Y17" s="1"/>
  <c r="AC17" s="1"/>
  <c r="AG17" s="1"/>
  <c r="M18"/>
  <c r="Q18" s="1"/>
  <c r="U18" s="1"/>
  <c r="Y18" s="1"/>
  <c r="AC18" s="1"/>
  <c r="AG18" s="1"/>
  <c r="M22"/>
  <c r="M24"/>
  <c r="M25"/>
  <c r="G47"/>
  <c r="K47"/>
  <c r="M30"/>
  <c r="I36"/>
  <c r="M42"/>
  <c r="M5"/>
  <c r="Q5" s="1"/>
  <c r="U5" s="1"/>
  <c r="Y5" s="1"/>
  <c r="AC5" s="1"/>
  <c r="AG5" s="1"/>
  <c r="M6"/>
  <c r="M7"/>
  <c r="Q7" s="1"/>
  <c r="U7" s="1"/>
  <c r="Y7" s="1"/>
  <c r="AC7" s="1"/>
  <c r="AG7" s="1"/>
  <c r="M8"/>
  <c r="M28"/>
  <c r="Q28" s="1"/>
  <c r="U28" s="1"/>
  <c r="Y28" s="1"/>
  <c r="AC28" s="1"/>
  <c r="AG28" s="1"/>
  <c r="M38"/>
  <c r="M39"/>
  <c r="Q39" s="1"/>
  <c r="U39" s="1"/>
  <c r="Y39" s="1"/>
  <c r="AC39" s="1"/>
  <c r="AG39" s="1"/>
  <c r="M40"/>
  <c r="M13"/>
  <c r="Q13" s="1"/>
  <c r="U13" s="1"/>
  <c r="Y13" s="1"/>
  <c r="AC13" s="1"/>
  <c r="AG13" s="1"/>
  <c r="M14"/>
  <c r="M19"/>
  <c r="M33"/>
  <c r="Q33" s="1"/>
  <c r="U33" s="1"/>
  <c r="Y33" s="1"/>
  <c r="AC33" s="1"/>
  <c r="AG33" s="1"/>
  <c r="I45"/>
  <c r="Q6"/>
  <c r="U6" s="1"/>
  <c r="Y6" s="1"/>
  <c r="AC6" s="1"/>
  <c r="AG6" s="1"/>
  <c r="M20"/>
  <c r="Q20" s="1"/>
  <c r="U20" s="1"/>
  <c r="Y20" s="1"/>
  <c r="AC20" s="1"/>
  <c r="AG20" s="1"/>
  <c r="M21"/>
  <c r="F47"/>
  <c r="J47"/>
  <c r="P26"/>
  <c r="P36"/>
  <c r="M41"/>
  <c r="Q41" s="1"/>
  <c r="U41" s="1"/>
  <c r="Y41" s="1"/>
  <c r="AC41" s="1"/>
  <c r="AG41" s="1"/>
  <c r="M43"/>
  <c r="Q43" s="1"/>
  <c r="U43" s="1"/>
  <c r="Y43" s="1"/>
  <c r="AC43" s="1"/>
  <c r="AG43" s="1"/>
  <c r="M44"/>
  <c r="Q44" s="1"/>
  <c r="U44" s="1"/>
  <c r="Y44" s="1"/>
  <c r="AC44" s="1"/>
  <c r="AG44" s="1"/>
  <c r="L45"/>
  <c r="T45"/>
  <c r="M9"/>
  <c r="M11"/>
  <c r="Q11" s="1"/>
  <c r="U11" s="1"/>
  <c r="Y11" s="1"/>
  <c r="AC11" s="1"/>
  <c r="AG11" s="1"/>
  <c r="M12"/>
  <c r="M23"/>
  <c r="Q23" s="1"/>
  <c r="U23" s="1"/>
  <c r="Y23" s="1"/>
  <c r="AC23" s="1"/>
  <c r="AG23" s="1"/>
  <c r="D47"/>
  <c r="N47"/>
  <c r="M29"/>
  <c r="Q29" s="1"/>
  <c r="U29" s="1"/>
  <c r="Y29" s="1"/>
  <c r="AC29" s="1"/>
  <c r="AG29" s="1"/>
  <c r="M31"/>
  <c r="Q31" s="1"/>
  <c r="U31" s="1"/>
  <c r="Y31" s="1"/>
  <c r="AC31" s="1"/>
  <c r="AG31" s="1"/>
  <c r="M32"/>
  <c r="Q32" s="1"/>
  <c r="U32" s="1"/>
  <c r="Y32" s="1"/>
  <c r="AC32" s="1"/>
  <c r="AG32" s="1"/>
  <c r="L36"/>
  <c r="T36"/>
  <c r="P45"/>
  <c r="M46"/>
  <c r="Q46" s="1"/>
  <c r="U46" s="1"/>
  <c r="Y46" s="1"/>
  <c r="AC46" s="1"/>
  <c r="AG46" s="1"/>
  <c r="I26"/>
  <c r="M16"/>
  <c r="L26"/>
  <c r="S47"/>
  <c r="T26"/>
  <c r="R47"/>
  <c r="C47"/>
  <c r="Q25" l="1"/>
  <c r="U25" s="1"/>
  <c r="Y25" s="1"/>
  <c r="AC25" s="1"/>
  <c r="AG25" s="1"/>
  <c r="Q24"/>
  <c r="U24" s="1"/>
  <c r="Y24" s="1"/>
  <c r="AC24" s="1"/>
  <c r="AG24" s="1"/>
  <c r="M36"/>
  <c r="Q30"/>
  <c r="U30" s="1"/>
  <c r="Y30" s="1"/>
  <c r="AC30" s="1"/>
  <c r="AG30" s="1"/>
  <c r="AG36" s="1"/>
  <c r="Q8"/>
  <c r="U8" s="1"/>
  <c r="Y8" s="1"/>
  <c r="AC8" s="1"/>
  <c r="AG8" s="1"/>
  <c r="AG26" s="1"/>
  <c r="AG47" s="1"/>
  <c r="Q42"/>
  <c r="U42" s="1"/>
  <c r="Y42" s="1"/>
  <c r="AC42" s="1"/>
  <c r="AG42" s="1"/>
  <c r="Q40"/>
  <c r="U40" s="1"/>
  <c r="Y40" s="1"/>
  <c r="AC40" s="1"/>
  <c r="AG40" s="1"/>
  <c r="Q19"/>
  <c r="U19" s="1"/>
  <c r="Y19" s="1"/>
  <c r="AC19" s="1"/>
  <c r="AG19" s="1"/>
  <c r="Q16"/>
  <c r="U16" s="1"/>
  <c r="Y16" s="1"/>
  <c r="AC16" s="1"/>
  <c r="AG16" s="1"/>
  <c r="Q14"/>
  <c r="U14" s="1"/>
  <c r="Y14" s="1"/>
  <c r="AC14" s="1"/>
  <c r="AG14" s="1"/>
  <c r="Q9"/>
  <c r="U9" s="1"/>
  <c r="Y9" s="1"/>
  <c r="AC9" s="1"/>
  <c r="AG9" s="1"/>
  <c r="Q22"/>
  <c r="U22" s="1"/>
  <c r="Y22" s="1"/>
  <c r="AC22" s="1"/>
  <c r="AG22" s="1"/>
  <c r="Q38"/>
  <c r="U38" s="1"/>
  <c r="Y38" s="1"/>
  <c r="AC38" s="1"/>
  <c r="AG38" s="1"/>
  <c r="AG45" s="1"/>
  <c r="Q12"/>
  <c r="U12" s="1"/>
  <c r="Y12" s="1"/>
  <c r="AC12" s="1"/>
  <c r="AG12" s="1"/>
  <c r="P47"/>
  <c r="M26"/>
  <c r="Q26" s="1"/>
  <c r="U26" s="1"/>
  <c r="Y26" s="1"/>
  <c r="AC26" s="1"/>
  <c r="L47"/>
  <c r="M45"/>
  <c r="Q45" s="1"/>
  <c r="U45" s="1"/>
  <c r="Y45" s="1"/>
  <c r="AC45" s="1"/>
  <c r="I47"/>
  <c r="Q21"/>
  <c r="U21" s="1"/>
  <c r="Y21" s="1"/>
  <c r="AC21" s="1"/>
  <c r="AG21" s="1"/>
  <c r="T47"/>
  <c r="Q36" l="1"/>
  <c r="U36" s="1"/>
  <c r="Y36" s="1"/>
  <c r="AC36" s="1"/>
  <c r="M47"/>
  <c r="Q47" s="1"/>
  <c r="U47" s="1"/>
  <c r="V47" l="1"/>
  <c r="X47" s="1"/>
  <c r="Y47" s="1"/>
  <c r="AC47" s="1"/>
</calcChain>
</file>

<file path=xl/comments1.xml><?xml version="1.0" encoding="utf-8"?>
<comments xmlns="http://schemas.openxmlformats.org/spreadsheetml/2006/main">
  <authors>
    <author>NeGPA</author>
    <author>Gagan Garg</author>
  </authors>
  <commentList>
    <comment ref="V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850.40+179.00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Refund of Rs.100.00 lakh</t>
        </r>
      </text>
    </comment>
    <comment ref="V6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49.64+1.20</t>
        </r>
      </text>
    </comment>
    <comment ref="V7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280.988+595.95</t>
        </r>
      </text>
    </comment>
    <comment ref="R9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937.22+258.57514</t>
        </r>
      </text>
    </comment>
    <comment ref="V12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65.77+746.555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129.74+235</t>
        </r>
      </text>
    </comment>
    <comment ref="V18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446.54+100.05</t>
        </r>
      </text>
    </comment>
    <comment ref="R20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374.70+497.45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1500.00+237.77</t>
        </r>
      </text>
    </comment>
    <comment ref="R21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704+461
</t>
        </r>
      </text>
    </comment>
    <comment ref="V22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900+794.25
</t>
        </r>
      </text>
    </comment>
    <comment ref="R2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529.92+531.44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RBPD-Rs.143.96 lakh
ASPF-Rs.374.00 lakh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271.542+143.25</t>
        </r>
      </text>
    </comment>
    <comment ref="R32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211.833+119.11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NeGPA:</t>
        </r>
        <r>
          <rPr>
            <sz val="9"/>
            <color indexed="81"/>
            <rFont val="Tahoma"/>
            <charset val="1"/>
          </rPr>
          <t xml:space="preserve">
704.80+339.82</t>
        </r>
      </text>
    </comment>
    <comment ref="R35" authorId="1">
      <text>
        <r>
          <rPr>
            <b/>
            <sz val="9"/>
            <color indexed="81"/>
            <rFont val="Tahoma"/>
            <charset val="1"/>
          </rPr>
          <t>Gagan Garg:</t>
        </r>
        <r>
          <rPr>
            <sz val="9"/>
            <color indexed="81"/>
            <rFont val="Tahoma"/>
            <charset val="1"/>
          </rPr>
          <t xml:space="preserve">
100+120.90
</t>
        </r>
      </text>
    </comment>
    <comment ref="S38" authorId="1">
      <text>
        <r>
          <rPr>
            <b/>
            <sz val="9"/>
            <color indexed="81"/>
            <rFont val="Tahoma"/>
            <family val="2"/>
          </rPr>
          <t>Gagan Garg:</t>
        </r>
        <r>
          <rPr>
            <sz val="9"/>
            <color indexed="81"/>
            <rFont val="Tahoma"/>
            <family val="2"/>
          </rPr>
          <t xml:space="preserve">
Lapsed due to change of FY</t>
        </r>
      </text>
    </comment>
    <comment ref="W38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Utilized:Rs.7.85 lakh
Lapsed:Rs.6.30 lakh</t>
        </r>
      </text>
    </comment>
    <comment ref="W39" authorId="0">
      <text>
        <r>
          <rPr>
            <b/>
            <sz val="9"/>
            <color indexed="81"/>
            <rFont val="Tahoma"/>
            <family val="2"/>
          </rPr>
          <t>NeGPA:</t>
        </r>
        <r>
          <rPr>
            <sz val="9"/>
            <color indexed="81"/>
            <rFont val="Tahoma"/>
            <family val="2"/>
          </rPr>
          <t xml:space="preserve">
UC-Rs.3.29713lakh
Lapse-Rs.6.70287lakh</t>
        </r>
      </text>
    </comment>
  </commentList>
</comments>
</file>

<file path=xl/sharedStrings.xml><?xml version="1.0" encoding="utf-8"?>
<sst xmlns="http://schemas.openxmlformats.org/spreadsheetml/2006/main" count="79" uniqueCount="75">
  <si>
    <t>Andhra Pradesh</t>
  </si>
  <si>
    <t xml:space="preserve">Bihar </t>
  </si>
  <si>
    <t xml:space="preserve">Chhattisgarh </t>
  </si>
  <si>
    <t>Goa</t>
  </si>
  <si>
    <t xml:space="preserve">Gujarat </t>
  </si>
  <si>
    <t xml:space="preserve">Haryana </t>
  </si>
  <si>
    <t>Himachal Pradesh</t>
  </si>
  <si>
    <t xml:space="preserve">Jammu &amp; Kashmir </t>
  </si>
  <si>
    <t>Jharkhand</t>
  </si>
  <si>
    <t>Karnataka</t>
  </si>
  <si>
    <t>Madhya Pradesh</t>
  </si>
  <si>
    <t>Maharashtra</t>
  </si>
  <si>
    <t xml:space="preserve">Odisha  </t>
  </si>
  <si>
    <t xml:space="preserve">Punjab </t>
  </si>
  <si>
    <t>Rajasthan</t>
  </si>
  <si>
    <t xml:space="preserve">Tamilnadu </t>
  </si>
  <si>
    <t>Telengana</t>
  </si>
  <si>
    <t>Uttar Pradesh</t>
  </si>
  <si>
    <t>Uttarakhand</t>
  </si>
  <si>
    <t xml:space="preserve">West Bengal </t>
  </si>
  <si>
    <t>Sub Total-1</t>
  </si>
  <si>
    <t>North Eastern States</t>
  </si>
  <si>
    <t>Arunachal Pradesh</t>
  </si>
  <si>
    <t xml:space="preserve">Assam </t>
  </si>
  <si>
    <t>Manipur</t>
  </si>
  <si>
    <t xml:space="preserve">Meghalaya </t>
  </si>
  <si>
    <t xml:space="preserve">Mizoram </t>
  </si>
  <si>
    <t>Nagaland</t>
  </si>
  <si>
    <t xml:space="preserve">Sikkim </t>
  </si>
  <si>
    <t>Tripura</t>
  </si>
  <si>
    <t>Sub Total-2</t>
  </si>
  <si>
    <t>UTs with Legislature &amp; without Legislature</t>
  </si>
  <si>
    <t>A &amp; N Islands</t>
  </si>
  <si>
    <t>Chandigarh</t>
  </si>
  <si>
    <t>Daman &amp; Diu</t>
  </si>
  <si>
    <t>Delhi</t>
  </si>
  <si>
    <t>Lakshadweep</t>
  </si>
  <si>
    <t>Puducherry</t>
  </si>
  <si>
    <t>Sub Total-3</t>
  </si>
  <si>
    <t>Grand Total</t>
  </si>
  <si>
    <t>IDSRR</t>
  </si>
  <si>
    <t>CTB</t>
  </si>
  <si>
    <t>PVCF</t>
  </si>
  <si>
    <t>LI</t>
  </si>
  <si>
    <t>Feed and Fodder Development scheme</t>
  </si>
  <si>
    <t>Rs In lakhs</t>
  </si>
  <si>
    <t>NABARD</t>
  </si>
  <si>
    <t>ASPF+RBPD+Poultry Estate</t>
  </si>
  <si>
    <t xml:space="preserve">Erstwhile Schemes </t>
  </si>
  <si>
    <t>Funds Release during 2015-16 under NLM</t>
  </si>
  <si>
    <t>Funds Release during 2014-15 under NLM</t>
  </si>
  <si>
    <t>Dadra &amp; Nagar Haveli</t>
  </si>
  <si>
    <t>Funds Release during 2016-17 under NLM</t>
  </si>
  <si>
    <t>State/UT</t>
  </si>
  <si>
    <t>Position of Unspent Balance of NLM Division as on</t>
  </si>
  <si>
    <t>Funds Release during 2017-18 under NLM</t>
  </si>
  <si>
    <t>Cummulative unspent balance of the fund released upto 31.03.15  (9+12)</t>
  </si>
  <si>
    <t xml:space="preserve">Kerala </t>
  </si>
  <si>
    <t>Cummulative unspent balance of the fund released upto 31.03.2017  (17+20)</t>
  </si>
  <si>
    <t>Funds Release during 2018-19 under NLM</t>
  </si>
  <si>
    <t>Cummulative unspent balance of the fund released upto  31.03.2018  (21+24)</t>
  </si>
  <si>
    <t>Status of NLM  2014-15</t>
  </si>
  <si>
    <t>Status of NLM 2015-16</t>
  </si>
  <si>
    <t>Status of NLM 2016-17</t>
  </si>
  <si>
    <t>Status of NLM 2017-18</t>
  </si>
  <si>
    <t>Status of NLM  2018-19</t>
  </si>
  <si>
    <t>Cummulative unspent balance of the fund released upto 31.03.15  (13+16)</t>
  </si>
  <si>
    <t>30.06.2019</t>
  </si>
  <si>
    <t>Unspent Balance as on 30.06.2019 (18-19)"</t>
  </si>
  <si>
    <t>UC Received till on 30.06.19</t>
  </si>
  <si>
    <t>Unspent Balance as on on 30.06.19 (22-23)</t>
  </si>
  <si>
    <t xml:space="preserve">UC Received till on 30.06.19 </t>
  </si>
  <si>
    <t>Cummulative Unspent Balance as on on 30.06.19 (25+28)</t>
  </si>
  <si>
    <t>Status of NLM  2019-20</t>
  </si>
  <si>
    <t>Cummulative Unspent Balance as on on 30.06.19 (29+32)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</si>
</sst>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00"/>
    <numFmt numFmtId="166" formatCode="0.000;[Red]0.000"/>
  </numFmts>
  <fonts count="16">
    <font>
      <sz val="11"/>
      <color theme="1"/>
      <name val="Calibri"/>
      <family val="2"/>
      <scheme val="minor"/>
    </font>
    <font>
      <sz val="13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.5"/>
      <name val="Garamond"/>
      <family val="1"/>
    </font>
    <font>
      <sz val="12.5"/>
      <name val="Garamond"/>
      <family val="1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Garamond"/>
      <family val="1"/>
    </font>
    <font>
      <b/>
      <sz val="13"/>
      <color rgb="FFFF0000"/>
      <name val="Garamond"/>
      <family val="1"/>
    </font>
    <font>
      <sz val="12.5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6" fillId="8" borderId="1" xfId="0" applyNumberFormat="1" applyFont="1" applyFill="1" applyBorder="1"/>
    <xf numFmtId="166" fontId="6" fillId="8" borderId="1" xfId="0" applyNumberFormat="1" applyFont="1" applyFill="1" applyBorder="1"/>
    <xf numFmtId="164" fontId="1" fillId="0" borderId="1" xfId="0" applyNumberFormat="1" applyFont="1" applyBorder="1"/>
    <xf numFmtId="164" fontId="6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/>
    <xf numFmtId="164" fontId="1" fillId="6" borderId="1" xfId="0" applyNumberFormat="1" applyFont="1" applyFill="1" applyBorder="1" applyAlignment="1">
      <alignment vertical="center"/>
    </xf>
    <xf numFmtId="0" fontId="1" fillId="0" borderId="1" xfId="0" applyFont="1" applyBorder="1"/>
    <xf numFmtId="164" fontId="1" fillId="3" borderId="1" xfId="0" applyNumberFormat="1" applyFont="1" applyFill="1" applyBorder="1" applyAlignment="1">
      <alignment vertical="center"/>
    </xf>
    <xf numFmtId="2" fontId="1" fillId="0" borderId="1" xfId="0" applyNumberFormat="1" applyFont="1" applyBorder="1"/>
    <xf numFmtId="0" fontId="7" fillId="0" borderId="0" xfId="0" applyFont="1"/>
    <xf numFmtId="0" fontId="6" fillId="0" borderId="1" xfId="0" applyFont="1" applyBorder="1"/>
    <xf numFmtId="164" fontId="6" fillId="3" borderId="1" xfId="0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64" fontId="7" fillId="0" borderId="0" xfId="0" applyNumberFormat="1" applyFont="1"/>
    <xf numFmtId="0" fontId="6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4" fontId="6" fillId="4" borderId="1" xfId="0" applyNumberFormat="1" applyFont="1" applyFill="1" applyBorder="1"/>
    <xf numFmtId="2" fontId="6" fillId="4" borderId="1" xfId="0" applyNumberFormat="1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top"/>
    </xf>
    <xf numFmtId="2" fontId="6" fillId="4" borderId="1" xfId="0" applyNumberFormat="1" applyFont="1" applyFill="1" applyBorder="1"/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164" fontId="10" fillId="0" borderId="1" xfId="0" applyNumberFormat="1" applyFont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top"/>
    </xf>
    <xf numFmtId="164" fontId="9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64" fontId="6" fillId="5" borderId="1" xfId="0" applyNumberFormat="1" applyFont="1" applyFill="1" applyBorder="1"/>
    <xf numFmtId="164" fontId="6" fillId="5" borderId="1" xfId="0" applyNumberFormat="1" applyFont="1" applyFill="1" applyBorder="1" applyAlignment="1">
      <alignment vertical="center"/>
    </xf>
    <xf numFmtId="2" fontId="6" fillId="5" borderId="1" xfId="0" applyNumberFormat="1" applyFont="1" applyFill="1" applyBorder="1"/>
    <xf numFmtId="0" fontId="11" fillId="0" borderId="1" xfId="0" applyFont="1" applyBorder="1" applyAlignment="1">
      <alignment horizontal="right" vertical="center"/>
    </xf>
    <xf numFmtId="166" fontId="7" fillId="0" borderId="0" xfId="0" applyNumberFormat="1" applyFont="1"/>
    <xf numFmtId="0" fontId="11" fillId="0" borderId="0" xfId="0" applyFont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6" borderId="1" xfId="0" applyNumberFormat="1" applyFont="1" applyFill="1" applyBorder="1"/>
    <xf numFmtId="164" fontId="13" fillId="6" borderId="1" xfId="0" applyNumberFormat="1" applyFont="1" applyFill="1" applyBorder="1" applyAlignment="1">
      <alignment vertical="center"/>
    </xf>
    <xf numFmtId="0" fontId="13" fillId="0" borderId="1" xfId="0" applyFont="1" applyBorder="1"/>
    <xf numFmtId="164" fontId="13" fillId="3" borderId="1" xfId="0" applyNumberFormat="1" applyFont="1" applyFill="1" applyBorder="1" applyAlignment="1">
      <alignment vertical="center"/>
    </xf>
    <xf numFmtId="164" fontId="13" fillId="0" borderId="1" xfId="0" applyNumberFormat="1" applyFont="1" applyBorder="1"/>
    <xf numFmtId="2" fontId="13" fillId="0" borderId="1" xfId="0" applyNumberFormat="1" applyFont="1" applyBorder="1"/>
    <xf numFmtId="0" fontId="12" fillId="0" borderId="0" xfId="0" applyFont="1"/>
    <xf numFmtId="0" fontId="14" fillId="0" borderId="1" xfId="0" applyFont="1" applyBorder="1"/>
    <xf numFmtId="164" fontId="14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4" fontId="12" fillId="0" borderId="0" xfId="0" applyNumberFormat="1" applyFont="1"/>
    <xf numFmtId="164" fontId="6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0" borderId="1" xfId="0" applyFont="1" applyBorder="1"/>
    <xf numFmtId="0" fontId="7" fillId="8" borderId="0" xfId="0" applyFont="1" applyFill="1"/>
    <xf numFmtId="164" fontId="1" fillId="4" borderId="1" xfId="0" applyNumberFormat="1" applyFont="1" applyFill="1" applyBorder="1"/>
    <xf numFmtId="164" fontId="1" fillId="8" borderId="1" xfId="0" applyNumberFormat="1" applyFont="1" applyFill="1" applyBorder="1"/>
    <xf numFmtId="164" fontId="6" fillId="0" borderId="1" xfId="0" applyNumberFormat="1" applyFont="1" applyBorder="1"/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9"/>
  <sheetViews>
    <sheetView tabSelected="1" zoomScale="80" zoomScaleNormal="80" zoomScaleSheetLayoutView="90" workbookViewId="0">
      <pane ySplit="4" topLeftCell="A14" activePane="bottomLeft" state="frozen"/>
      <selection pane="bottomLeft" activeCell="K54" sqref="K54"/>
    </sheetView>
  </sheetViews>
  <sheetFormatPr defaultRowHeight="15.75" customHeight="1"/>
  <cols>
    <col min="1" max="1" width="8" style="17" customWidth="1"/>
    <col min="2" max="2" width="23" style="17" bestFit="1" customWidth="1"/>
    <col min="3" max="3" width="8.85546875" style="17" customWidth="1"/>
    <col min="4" max="4" width="15.5703125" style="17" customWidth="1"/>
    <col min="5" max="5" width="14" style="17" customWidth="1"/>
    <col min="6" max="6" width="13.7109375" style="17" customWidth="1"/>
    <col min="7" max="7" width="8.5703125" style="17" customWidth="1"/>
    <col min="8" max="8" width="10.85546875" style="17" customWidth="1"/>
    <col min="9" max="9" width="12" style="17" customWidth="1"/>
    <col min="10" max="10" width="11.7109375" style="17" customWidth="1"/>
    <col min="11" max="11" width="11.42578125" style="17" customWidth="1"/>
    <col min="12" max="12" width="13" style="17" customWidth="1"/>
    <col min="13" max="13" width="11.5703125" style="17" customWidth="1"/>
    <col min="14" max="14" width="11.140625" style="17" customWidth="1"/>
    <col min="15" max="15" width="11.7109375" style="17" customWidth="1"/>
    <col min="16" max="17" width="12.5703125" style="17" customWidth="1"/>
    <col min="18" max="19" width="11.140625" style="17" customWidth="1"/>
    <col min="20" max="20" width="13.85546875" style="17" customWidth="1"/>
    <col min="21" max="21" width="14.5703125" style="17" customWidth="1"/>
    <col min="22" max="24" width="11.42578125" style="17" customWidth="1"/>
    <col min="25" max="25" width="10.42578125" style="17" customWidth="1"/>
    <col min="26" max="28" width="11" style="17" customWidth="1"/>
    <col min="29" max="29" width="16.28515625" style="17" customWidth="1"/>
    <col min="30" max="30" width="9.140625" style="17" customWidth="1"/>
    <col min="31" max="31" width="11.42578125" style="17" customWidth="1"/>
    <col min="32" max="32" width="10.5703125" style="17" customWidth="1"/>
    <col min="33" max="33" width="14.85546875" style="17" customWidth="1"/>
    <col min="34" max="16384" width="9.140625" style="17"/>
  </cols>
  <sheetData>
    <row r="1" spans="1:34" ht="15.75" customHeight="1">
      <c r="A1" s="111" t="s">
        <v>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 t="s">
        <v>67</v>
      </c>
      <c r="N1" s="112"/>
      <c r="O1" s="96"/>
      <c r="P1" s="96"/>
      <c r="Q1" s="96"/>
      <c r="R1" s="96"/>
      <c r="S1" s="96"/>
      <c r="T1" s="96"/>
      <c r="U1" s="97" t="s">
        <v>45</v>
      </c>
      <c r="V1" s="97"/>
      <c r="W1" s="97"/>
      <c r="X1" s="97"/>
      <c r="Y1" s="20"/>
      <c r="Z1" s="20"/>
      <c r="AA1" s="20"/>
      <c r="AB1" s="20"/>
      <c r="AC1" s="20"/>
      <c r="AD1" s="20"/>
      <c r="AE1" s="20"/>
      <c r="AF1" s="20"/>
      <c r="AG1" s="20"/>
    </row>
    <row r="2" spans="1:34" ht="15.75" customHeight="1">
      <c r="A2" s="113"/>
      <c r="B2" s="114" t="s">
        <v>53</v>
      </c>
      <c r="C2" s="114" t="s">
        <v>48</v>
      </c>
      <c r="D2" s="114"/>
      <c r="E2" s="114"/>
      <c r="F2" s="114"/>
      <c r="G2" s="114"/>
      <c r="H2" s="114"/>
      <c r="I2" s="114"/>
      <c r="J2" s="115" t="s">
        <v>61</v>
      </c>
      <c r="K2" s="115"/>
      <c r="L2" s="115"/>
      <c r="M2" s="110" t="s">
        <v>56</v>
      </c>
      <c r="N2" s="115" t="s">
        <v>62</v>
      </c>
      <c r="O2" s="115"/>
      <c r="P2" s="115"/>
      <c r="Q2" s="110" t="s">
        <v>66</v>
      </c>
      <c r="R2" s="115" t="s">
        <v>63</v>
      </c>
      <c r="S2" s="115"/>
      <c r="T2" s="115"/>
      <c r="U2" s="119" t="s">
        <v>58</v>
      </c>
      <c r="V2" s="115" t="s">
        <v>64</v>
      </c>
      <c r="W2" s="115"/>
      <c r="X2" s="115"/>
      <c r="Y2" s="119" t="s">
        <v>60</v>
      </c>
      <c r="Z2" s="116" t="s">
        <v>65</v>
      </c>
      <c r="AA2" s="117"/>
      <c r="AB2" s="117"/>
      <c r="AC2" s="118" t="s">
        <v>72</v>
      </c>
      <c r="AD2" s="116" t="s">
        <v>73</v>
      </c>
      <c r="AE2" s="117"/>
      <c r="AF2" s="117"/>
      <c r="AG2" s="118" t="s">
        <v>74</v>
      </c>
    </row>
    <row r="3" spans="1:34" ht="89.25" customHeight="1">
      <c r="A3" s="113"/>
      <c r="B3" s="114"/>
      <c r="C3" s="77" t="s">
        <v>41</v>
      </c>
      <c r="D3" s="77" t="s">
        <v>40</v>
      </c>
      <c r="E3" s="78" t="s">
        <v>47</v>
      </c>
      <c r="F3" s="21" t="s">
        <v>42</v>
      </c>
      <c r="G3" s="21" t="s">
        <v>43</v>
      </c>
      <c r="H3" s="78" t="s">
        <v>44</v>
      </c>
      <c r="I3" s="22" t="str">
        <f>"Total Unspent Balance of Erstwhile schemes as on"&amp; M1 &amp;" (3 to 8)"</f>
        <v>Total Unspent Balance of Erstwhile schemes as on30.06.2019 (3 to 8)</v>
      </c>
      <c r="J3" s="78" t="s">
        <v>50</v>
      </c>
      <c r="K3" s="78" t="str">
        <f>"UC Received till"&amp; M1</f>
        <v>UC Received till30.06.2019</v>
      </c>
      <c r="L3" s="22" t="str">
        <f>"Unspent Balance as on"&amp; M1 &amp;" (10-11)"</f>
        <v>Unspent Balance as on30.06.2019 (10-11)</v>
      </c>
      <c r="M3" s="110"/>
      <c r="N3" s="78" t="s">
        <v>49</v>
      </c>
      <c r="O3" s="78" t="str">
        <f>"UC Received till" &amp; M1</f>
        <v>UC Received till30.06.2019</v>
      </c>
      <c r="P3" s="22" t="str">
        <f>"Unspent Balance as on"&amp; M1&amp; " (14-15)"</f>
        <v>Unspent Balance as on30.06.2019 (14-15)</v>
      </c>
      <c r="Q3" s="110"/>
      <c r="R3" s="78" t="s">
        <v>52</v>
      </c>
      <c r="S3" s="78" t="str">
        <f>"UC Received till"&amp; M1</f>
        <v>UC Received till30.06.2019</v>
      </c>
      <c r="T3" s="22" t="s">
        <v>68</v>
      </c>
      <c r="U3" s="119"/>
      <c r="V3" s="98" t="s">
        <v>55</v>
      </c>
      <c r="W3" s="78" t="s">
        <v>69</v>
      </c>
      <c r="X3" s="22" t="s">
        <v>70</v>
      </c>
      <c r="Y3" s="119"/>
      <c r="Z3" s="99" t="s">
        <v>59</v>
      </c>
      <c r="AA3" s="78" t="s">
        <v>71</v>
      </c>
      <c r="AB3" s="22" t="s">
        <v>70</v>
      </c>
      <c r="AC3" s="118"/>
      <c r="AD3" s="99" t="s">
        <v>59</v>
      </c>
      <c r="AE3" s="78" t="s">
        <v>71</v>
      </c>
      <c r="AF3" s="22" t="s">
        <v>70</v>
      </c>
      <c r="AG3" s="118"/>
    </row>
    <row r="4" spans="1:34" ht="15.75" customHeight="1">
      <c r="A4" s="77">
        <v>1</v>
      </c>
      <c r="B4" s="77">
        <v>2</v>
      </c>
      <c r="C4" s="77">
        <v>3</v>
      </c>
      <c r="D4" s="77">
        <v>4</v>
      </c>
      <c r="E4" s="78">
        <v>5</v>
      </c>
      <c r="F4" s="21">
        <v>6</v>
      </c>
      <c r="G4" s="21">
        <v>7</v>
      </c>
      <c r="H4" s="23">
        <v>8</v>
      </c>
      <c r="I4" s="22">
        <v>9</v>
      </c>
      <c r="J4" s="78">
        <v>10</v>
      </c>
      <c r="K4" s="78">
        <v>11</v>
      </c>
      <c r="L4" s="22">
        <v>12</v>
      </c>
      <c r="M4" s="24">
        <v>13</v>
      </c>
      <c r="N4" s="23">
        <v>14</v>
      </c>
      <c r="O4" s="78">
        <v>15</v>
      </c>
      <c r="P4" s="22">
        <v>16</v>
      </c>
      <c r="Q4" s="24">
        <v>17</v>
      </c>
      <c r="R4" s="78">
        <v>18</v>
      </c>
      <c r="S4" s="23">
        <v>19</v>
      </c>
      <c r="T4" s="78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</row>
    <row r="5" spans="1:34" ht="15.75" customHeight="1">
      <c r="A5" s="8">
        <v>1</v>
      </c>
      <c r="B5" s="9" t="s">
        <v>0</v>
      </c>
      <c r="C5" s="1">
        <v>0</v>
      </c>
      <c r="D5" s="1">
        <v>0</v>
      </c>
      <c r="E5" s="10">
        <v>0</v>
      </c>
      <c r="F5" s="2">
        <v>0</v>
      </c>
      <c r="G5" s="100">
        <v>0</v>
      </c>
      <c r="H5" s="2">
        <v>0</v>
      </c>
      <c r="I5" s="11">
        <f>SUM(C5:H5)</f>
        <v>0</v>
      </c>
      <c r="J5" s="2">
        <v>326.24</v>
      </c>
      <c r="K5" s="2">
        <v>326.24</v>
      </c>
      <c r="L5" s="3">
        <f>SUM(J5-K5)</f>
        <v>0</v>
      </c>
      <c r="M5" s="12">
        <f>(I5+L5)</f>
        <v>0</v>
      </c>
      <c r="N5" s="2">
        <v>0</v>
      </c>
      <c r="O5" s="2">
        <v>0</v>
      </c>
      <c r="P5" s="3">
        <f>N5-O5</f>
        <v>0</v>
      </c>
      <c r="Q5" s="13">
        <f>M5+P5</f>
        <v>0</v>
      </c>
      <c r="R5" s="26">
        <v>855.69</v>
      </c>
      <c r="S5" s="26">
        <v>855.69</v>
      </c>
      <c r="T5" s="3">
        <f>R5-S5</f>
        <v>0</v>
      </c>
      <c r="U5" s="15">
        <f>Q5+T5</f>
        <v>0</v>
      </c>
      <c r="V5" s="15">
        <v>1029.4000000000001</v>
      </c>
      <c r="W5" s="19">
        <v>1029.4000000000001</v>
      </c>
      <c r="X5" s="15">
        <f>V5-W5</f>
        <v>0</v>
      </c>
      <c r="Y5" s="6">
        <f>U5+X5</f>
        <v>0</v>
      </c>
      <c r="Z5" s="16">
        <v>1446.2639999999999</v>
      </c>
      <c r="AA5" s="16">
        <v>1446.26</v>
      </c>
      <c r="AB5" s="16">
        <f>Z5-AA5</f>
        <v>3.9999999999054126E-3</v>
      </c>
      <c r="AC5" s="6">
        <f>Y5+AB5</f>
        <v>3.9999999999054126E-3</v>
      </c>
      <c r="AD5" s="6"/>
      <c r="AE5" s="6"/>
      <c r="AF5" s="70">
        <f t="shared" ref="AF5:AF28" si="0">AD5-AE5</f>
        <v>0</v>
      </c>
      <c r="AG5" s="6">
        <f t="shared" ref="AG5:AG46" si="1">AF5+AC5</f>
        <v>3.9999999999054126E-3</v>
      </c>
      <c r="AH5" s="27"/>
    </row>
    <row r="6" spans="1:34" ht="15.75" customHeight="1">
      <c r="A6" s="8">
        <v>2</v>
      </c>
      <c r="B6" s="9" t="s">
        <v>1</v>
      </c>
      <c r="C6" s="1">
        <v>0</v>
      </c>
      <c r="D6" s="1">
        <v>0</v>
      </c>
      <c r="E6" s="10">
        <v>0.5</v>
      </c>
      <c r="F6" s="2">
        <v>0</v>
      </c>
      <c r="G6" s="100">
        <v>0</v>
      </c>
      <c r="H6" s="28">
        <v>0</v>
      </c>
      <c r="I6" s="11">
        <f t="shared" ref="I6:I46" si="2">SUM(C6:H6)</f>
        <v>0.5</v>
      </c>
      <c r="J6" s="2">
        <v>692.75</v>
      </c>
      <c r="K6" s="28">
        <v>568.87</v>
      </c>
      <c r="L6" s="3">
        <f t="shared" ref="L6:L46" si="3">SUM(J6-K6)</f>
        <v>123.88</v>
      </c>
      <c r="M6" s="12">
        <f t="shared" ref="M6:M47" si="4">(I6+L6)</f>
        <v>124.38</v>
      </c>
      <c r="N6" s="2">
        <v>0</v>
      </c>
      <c r="O6" s="2">
        <v>0</v>
      </c>
      <c r="P6" s="3">
        <f t="shared" ref="P6:P46" si="5">N6-O6</f>
        <v>0</v>
      </c>
      <c r="Q6" s="13">
        <f t="shared" ref="Q6:Q47" si="6">M6+P6</f>
        <v>124.38</v>
      </c>
      <c r="R6" s="14"/>
      <c r="S6" s="14"/>
      <c r="T6" s="3">
        <f t="shared" ref="T6:T46" si="7">R6-S6</f>
        <v>0</v>
      </c>
      <c r="U6" s="15">
        <f t="shared" ref="U6:U47" si="8">Q6+T6</f>
        <v>124.38</v>
      </c>
      <c r="V6" s="15">
        <v>50.54</v>
      </c>
      <c r="W6" s="15"/>
      <c r="X6" s="15">
        <f t="shared" ref="X6:X47" si="9">V6-W6</f>
        <v>50.54</v>
      </c>
      <c r="Y6" s="6">
        <f t="shared" ref="Y6:Y47" si="10">U6+X6</f>
        <v>174.92</v>
      </c>
      <c r="Z6" s="16">
        <v>944.31</v>
      </c>
      <c r="AA6" s="16">
        <v>0</v>
      </c>
      <c r="AB6" s="16">
        <f t="shared" ref="AB6:AB47" si="11">Z6-AA6</f>
        <v>944.31</v>
      </c>
      <c r="AC6" s="6">
        <f t="shared" ref="AC6:AC25" si="12">Y6+AB6</f>
        <v>1119.23</v>
      </c>
      <c r="AD6" s="14"/>
      <c r="AE6" s="14"/>
      <c r="AF6" s="70">
        <f t="shared" si="0"/>
        <v>0</v>
      </c>
      <c r="AG6" s="6">
        <f t="shared" si="1"/>
        <v>1119.23</v>
      </c>
      <c r="AH6" s="27"/>
    </row>
    <row r="7" spans="1:34" ht="15.75" customHeight="1">
      <c r="A7" s="8">
        <v>3</v>
      </c>
      <c r="B7" s="9" t="s">
        <v>2</v>
      </c>
      <c r="C7" s="1">
        <v>0</v>
      </c>
      <c r="D7" s="1">
        <v>0</v>
      </c>
      <c r="E7" s="10">
        <v>0</v>
      </c>
      <c r="F7" s="2">
        <v>0</v>
      </c>
      <c r="G7" s="100">
        <v>0</v>
      </c>
      <c r="H7" s="2">
        <v>0</v>
      </c>
      <c r="I7" s="11">
        <f t="shared" si="2"/>
        <v>0</v>
      </c>
      <c r="J7" s="2">
        <v>112.5</v>
      </c>
      <c r="K7" s="2">
        <v>112.5</v>
      </c>
      <c r="L7" s="3">
        <f t="shared" si="3"/>
        <v>0</v>
      </c>
      <c r="M7" s="12">
        <f t="shared" si="4"/>
        <v>0</v>
      </c>
      <c r="N7" s="29">
        <v>1034.6310000000001</v>
      </c>
      <c r="O7" s="14">
        <v>1034.6310000000001</v>
      </c>
      <c r="P7" s="3">
        <f t="shared" si="5"/>
        <v>0</v>
      </c>
      <c r="Q7" s="13">
        <f t="shared" si="6"/>
        <v>0</v>
      </c>
      <c r="R7" s="14">
        <v>460.97699999999998</v>
      </c>
      <c r="S7" s="14">
        <v>459.69099999999997</v>
      </c>
      <c r="T7" s="3">
        <f t="shared" si="7"/>
        <v>1.2860000000000014</v>
      </c>
      <c r="U7" s="15">
        <f t="shared" si="8"/>
        <v>1.2860000000000014</v>
      </c>
      <c r="V7" s="15">
        <v>876.93799999999999</v>
      </c>
      <c r="W7" s="15">
        <v>459.12299999999999</v>
      </c>
      <c r="X7" s="15">
        <f t="shared" si="9"/>
        <v>417.815</v>
      </c>
      <c r="Y7" s="6">
        <f t="shared" si="10"/>
        <v>419.101</v>
      </c>
      <c r="Z7" s="16"/>
      <c r="AA7" s="16">
        <v>0</v>
      </c>
      <c r="AB7" s="16">
        <f t="shared" si="11"/>
        <v>0</v>
      </c>
      <c r="AC7" s="6">
        <f t="shared" si="12"/>
        <v>419.101</v>
      </c>
      <c r="AD7" s="14"/>
      <c r="AE7" s="14"/>
      <c r="AF7" s="70">
        <f t="shared" si="0"/>
        <v>0</v>
      </c>
      <c r="AG7" s="6">
        <f t="shared" si="1"/>
        <v>419.101</v>
      </c>
      <c r="AH7" s="27"/>
    </row>
    <row r="8" spans="1:34" ht="15.75" customHeight="1">
      <c r="A8" s="8">
        <v>4</v>
      </c>
      <c r="B8" s="9" t="s">
        <v>3</v>
      </c>
      <c r="C8" s="1">
        <v>0</v>
      </c>
      <c r="D8" s="1">
        <v>0</v>
      </c>
      <c r="E8" s="10">
        <v>0</v>
      </c>
      <c r="F8" s="2">
        <v>0</v>
      </c>
      <c r="G8" s="100">
        <v>0</v>
      </c>
      <c r="H8" s="2">
        <v>9.75</v>
      </c>
      <c r="I8" s="11">
        <f t="shared" si="2"/>
        <v>9.75</v>
      </c>
      <c r="J8" s="2">
        <v>0</v>
      </c>
      <c r="K8" s="2">
        <v>0</v>
      </c>
      <c r="L8" s="3">
        <f t="shared" si="3"/>
        <v>0</v>
      </c>
      <c r="M8" s="12">
        <f t="shared" si="4"/>
        <v>9.75</v>
      </c>
      <c r="N8" s="2">
        <v>0</v>
      </c>
      <c r="O8" s="2">
        <v>0</v>
      </c>
      <c r="P8" s="3">
        <f t="shared" si="5"/>
        <v>0</v>
      </c>
      <c r="Q8" s="13">
        <f t="shared" si="6"/>
        <v>9.75</v>
      </c>
      <c r="R8" s="14"/>
      <c r="S8" s="14"/>
      <c r="T8" s="3">
        <f t="shared" si="7"/>
        <v>0</v>
      </c>
      <c r="U8" s="15">
        <f t="shared" si="8"/>
        <v>9.75</v>
      </c>
      <c r="V8" s="15"/>
      <c r="W8" s="15"/>
      <c r="X8" s="15">
        <f t="shared" si="9"/>
        <v>0</v>
      </c>
      <c r="Y8" s="6">
        <f t="shared" si="10"/>
        <v>9.75</v>
      </c>
      <c r="Z8" s="16"/>
      <c r="AA8" s="16">
        <v>0</v>
      </c>
      <c r="AB8" s="16">
        <f t="shared" si="11"/>
        <v>0</v>
      </c>
      <c r="AC8" s="6">
        <f t="shared" si="12"/>
        <v>9.75</v>
      </c>
      <c r="AD8" s="14"/>
      <c r="AE8" s="14"/>
      <c r="AF8" s="70">
        <f t="shared" si="0"/>
        <v>0</v>
      </c>
      <c r="AG8" s="6">
        <f t="shared" si="1"/>
        <v>9.75</v>
      </c>
      <c r="AH8" s="27"/>
    </row>
    <row r="9" spans="1:34" ht="15.75" customHeight="1">
      <c r="A9" s="8">
        <v>5</v>
      </c>
      <c r="B9" s="9" t="s">
        <v>4</v>
      </c>
      <c r="C9" s="1">
        <v>0</v>
      </c>
      <c r="D9" s="1">
        <v>0</v>
      </c>
      <c r="E9" s="10">
        <v>0</v>
      </c>
      <c r="F9" s="2">
        <v>0</v>
      </c>
      <c r="G9" s="100">
        <v>0</v>
      </c>
      <c r="H9" s="2">
        <v>0</v>
      </c>
      <c r="I9" s="11">
        <f t="shared" si="2"/>
        <v>0</v>
      </c>
      <c r="J9" s="2">
        <v>1500</v>
      </c>
      <c r="K9" s="2">
        <v>1500</v>
      </c>
      <c r="L9" s="3">
        <f t="shared" si="3"/>
        <v>0</v>
      </c>
      <c r="M9" s="12">
        <f t="shared" si="4"/>
        <v>0</v>
      </c>
      <c r="N9" s="2">
        <v>0</v>
      </c>
      <c r="O9" s="2">
        <v>0</v>
      </c>
      <c r="P9" s="3">
        <f t="shared" si="5"/>
        <v>0</v>
      </c>
      <c r="Q9" s="13">
        <f t="shared" si="6"/>
        <v>0</v>
      </c>
      <c r="R9" s="14">
        <v>1195.78</v>
      </c>
      <c r="S9" s="14">
        <v>1195.78</v>
      </c>
      <c r="T9" s="3">
        <f t="shared" si="7"/>
        <v>0</v>
      </c>
      <c r="U9" s="15">
        <f t="shared" si="8"/>
        <v>0</v>
      </c>
      <c r="V9" s="15">
        <v>2546.7289999999998</v>
      </c>
      <c r="W9" s="19">
        <v>817.39</v>
      </c>
      <c r="X9" s="15">
        <f t="shared" si="9"/>
        <v>1729.3389999999999</v>
      </c>
      <c r="Y9" s="6">
        <f t="shared" si="10"/>
        <v>1729.3389999999999</v>
      </c>
      <c r="Z9" s="16">
        <v>200</v>
      </c>
      <c r="AA9" s="16">
        <v>102.76</v>
      </c>
      <c r="AB9" s="16">
        <f t="shared" si="11"/>
        <v>97.24</v>
      </c>
      <c r="AC9" s="6">
        <f t="shared" si="12"/>
        <v>1826.579</v>
      </c>
      <c r="AD9" s="14"/>
      <c r="AE9" s="14"/>
      <c r="AF9" s="70">
        <f t="shared" si="0"/>
        <v>0</v>
      </c>
      <c r="AG9" s="6">
        <f t="shared" si="1"/>
        <v>1826.579</v>
      </c>
      <c r="AH9" s="27"/>
    </row>
    <row r="10" spans="1:34" ht="15.75" customHeight="1">
      <c r="A10" s="8">
        <v>6</v>
      </c>
      <c r="B10" s="9" t="s">
        <v>5</v>
      </c>
      <c r="C10" s="1">
        <v>0</v>
      </c>
      <c r="D10" s="1">
        <v>0</v>
      </c>
      <c r="E10" s="10">
        <v>0</v>
      </c>
      <c r="F10" s="2">
        <v>0</v>
      </c>
      <c r="G10" s="100">
        <v>0</v>
      </c>
      <c r="H10" s="2">
        <v>0</v>
      </c>
      <c r="I10" s="11">
        <f t="shared" si="2"/>
        <v>0</v>
      </c>
      <c r="J10" s="2">
        <v>704.48</v>
      </c>
      <c r="K10" s="2">
        <v>704.48</v>
      </c>
      <c r="L10" s="3">
        <f t="shared" si="3"/>
        <v>0</v>
      </c>
      <c r="M10" s="12">
        <f t="shared" si="4"/>
        <v>0</v>
      </c>
      <c r="N10" s="2">
        <v>0</v>
      </c>
      <c r="O10" s="2">
        <v>0</v>
      </c>
      <c r="P10" s="3">
        <f t="shared" si="5"/>
        <v>0</v>
      </c>
      <c r="Q10" s="13">
        <f t="shared" si="6"/>
        <v>0</v>
      </c>
      <c r="R10" s="14"/>
      <c r="S10" s="14"/>
      <c r="T10" s="3">
        <f t="shared" si="7"/>
        <v>0</v>
      </c>
      <c r="U10" s="15">
        <f t="shared" si="8"/>
        <v>0</v>
      </c>
      <c r="V10" s="15">
        <v>300</v>
      </c>
      <c r="W10" s="15"/>
      <c r="X10" s="15">
        <f t="shared" si="9"/>
        <v>300</v>
      </c>
      <c r="Y10" s="6">
        <f t="shared" si="10"/>
        <v>300</v>
      </c>
      <c r="Z10" s="16"/>
      <c r="AA10" s="16">
        <v>0</v>
      </c>
      <c r="AB10" s="16">
        <f t="shared" si="11"/>
        <v>0</v>
      </c>
      <c r="AC10" s="6">
        <f t="shared" si="12"/>
        <v>300</v>
      </c>
      <c r="AD10" s="14"/>
      <c r="AE10" s="14"/>
      <c r="AF10" s="70">
        <f t="shared" si="0"/>
        <v>0</v>
      </c>
      <c r="AG10" s="6">
        <f t="shared" si="1"/>
        <v>300</v>
      </c>
      <c r="AH10" s="27"/>
    </row>
    <row r="11" spans="1:34" s="74" customFormat="1" ht="15.75" customHeight="1">
      <c r="A11" s="61">
        <v>7</v>
      </c>
      <c r="B11" s="62" t="s">
        <v>6</v>
      </c>
      <c r="C11" s="63">
        <v>0</v>
      </c>
      <c r="D11" s="63">
        <v>0</v>
      </c>
      <c r="E11" s="64">
        <v>0</v>
      </c>
      <c r="F11" s="65">
        <v>0</v>
      </c>
      <c r="G11" s="101">
        <v>0</v>
      </c>
      <c r="H11" s="65">
        <v>0</v>
      </c>
      <c r="I11" s="66">
        <f t="shared" si="2"/>
        <v>0</v>
      </c>
      <c r="J11" s="65">
        <v>285.18</v>
      </c>
      <c r="K11" s="65">
        <v>285.18</v>
      </c>
      <c r="L11" s="67">
        <f t="shared" si="3"/>
        <v>0</v>
      </c>
      <c r="M11" s="68">
        <f t="shared" si="4"/>
        <v>0</v>
      </c>
      <c r="N11" s="65">
        <v>0</v>
      </c>
      <c r="O11" s="65">
        <v>0</v>
      </c>
      <c r="P11" s="67">
        <f t="shared" si="5"/>
        <v>0</v>
      </c>
      <c r="Q11" s="69">
        <f t="shared" si="6"/>
        <v>0</v>
      </c>
      <c r="R11" s="70">
        <v>186.99199999999999</v>
      </c>
      <c r="S11" s="70">
        <v>183.71199999999999</v>
      </c>
      <c r="T11" s="67">
        <f t="shared" si="7"/>
        <v>3.2800000000000011</v>
      </c>
      <c r="U11" s="71">
        <f t="shared" si="8"/>
        <v>3.2800000000000011</v>
      </c>
      <c r="V11" s="71">
        <v>525.51499999999999</v>
      </c>
      <c r="W11" s="71">
        <v>525.45500000000004</v>
      </c>
      <c r="X11" s="71">
        <f t="shared" si="9"/>
        <v>5.999999999994543E-2</v>
      </c>
      <c r="Y11" s="72">
        <f t="shared" si="10"/>
        <v>3.3399999999999466</v>
      </c>
      <c r="Z11" s="73">
        <v>1795.096</v>
      </c>
      <c r="AA11" s="73">
        <v>0</v>
      </c>
      <c r="AB11" s="73">
        <f t="shared" si="11"/>
        <v>1795.096</v>
      </c>
      <c r="AC11" s="72">
        <f t="shared" si="12"/>
        <v>1798.4359999999999</v>
      </c>
      <c r="AD11" s="70">
        <v>1456.15</v>
      </c>
      <c r="AE11" s="70">
        <v>0</v>
      </c>
      <c r="AF11" s="70">
        <f t="shared" si="0"/>
        <v>1456.15</v>
      </c>
      <c r="AG11" s="6">
        <f t="shared" si="1"/>
        <v>3254.5860000000002</v>
      </c>
      <c r="AH11" s="27"/>
    </row>
    <row r="12" spans="1:34" ht="15.75" customHeight="1">
      <c r="A12" s="8">
        <v>8</v>
      </c>
      <c r="B12" s="9" t="s">
        <v>7</v>
      </c>
      <c r="C12" s="1">
        <v>0</v>
      </c>
      <c r="D12" s="1">
        <v>0</v>
      </c>
      <c r="E12" s="10">
        <v>0</v>
      </c>
      <c r="F12" s="2">
        <v>0</v>
      </c>
      <c r="G12" s="100">
        <v>0</v>
      </c>
      <c r="H12" s="2">
        <v>11.36</v>
      </c>
      <c r="I12" s="11">
        <f t="shared" si="2"/>
        <v>11.36</v>
      </c>
      <c r="J12" s="2">
        <v>0</v>
      </c>
      <c r="K12" s="2">
        <v>0</v>
      </c>
      <c r="L12" s="3">
        <f t="shared" si="3"/>
        <v>0</v>
      </c>
      <c r="M12" s="12">
        <f t="shared" si="4"/>
        <v>11.36</v>
      </c>
      <c r="N12" s="2">
        <v>0</v>
      </c>
      <c r="O12" s="2">
        <v>0</v>
      </c>
      <c r="P12" s="3">
        <f t="shared" si="5"/>
        <v>0</v>
      </c>
      <c r="Q12" s="13">
        <f t="shared" si="6"/>
        <v>11.36</v>
      </c>
      <c r="R12" s="14"/>
      <c r="S12" s="14"/>
      <c r="T12" s="3">
        <f t="shared" si="7"/>
        <v>0</v>
      </c>
      <c r="U12" s="15">
        <f t="shared" si="8"/>
        <v>11.36</v>
      </c>
      <c r="V12" s="15">
        <v>812.32500000000005</v>
      </c>
      <c r="W12" s="19">
        <v>500.49424099999999</v>
      </c>
      <c r="X12" s="15">
        <f t="shared" si="9"/>
        <v>311.83075900000006</v>
      </c>
      <c r="Y12" s="6">
        <f t="shared" si="10"/>
        <v>323.19075900000007</v>
      </c>
      <c r="Z12" s="16">
        <v>1899.13</v>
      </c>
      <c r="AA12" s="16">
        <v>0</v>
      </c>
      <c r="AB12" s="16">
        <f t="shared" si="11"/>
        <v>1899.13</v>
      </c>
      <c r="AC12" s="6">
        <f t="shared" si="12"/>
        <v>2222.3207590000002</v>
      </c>
      <c r="AD12" s="14"/>
      <c r="AE12" s="14"/>
      <c r="AF12" s="70">
        <f t="shared" si="0"/>
        <v>0</v>
      </c>
      <c r="AG12" s="6">
        <f t="shared" si="1"/>
        <v>2222.3207590000002</v>
      </c>
      <c r="AH12" s="27"/>
    </row>
    <row r="13" spans="1:34" ht="15.75" customHeight="1">
      <c r="A13" s="8">
        <v>9</v>
      </c>
      <c r="B13" s="9" t="s">
        <v>8</v>
      </c>
      <c r="C13" s="1">
        <v>0</v>
      </c>
      <c r="D13" s="1">
        <v>0</v>
      </c>
      <c r="E13" s="10">
        <v>0</v>
      </c>
      <c r="F13" s="2">
        <v>0</v>
      </c>
      <c r="G13" s="100">
        <v>0</v>
      </c>
      <c r="H13" s="2">
        <v>0</v>
      </c>
      <c r="I13" s="11">
        <f t="shared" si="2"/>
        <v>0</v>
      </c>
      <c r="J13" s="2">
        <v>700</v>
      </c>
      <c r="K13" s="2">
        <v>576.00900000000001</v>
      </c>
      <c r="L13" s="3">
        <f t="shared" si="3"/>
        <v>123.99099999999999</v>
      </c>
      <c r="M13" s="12">
        <f t="shared" si="4"/>
        <v>123.99099999999999</v>
      </c>
      <c r="N13" s="2">
        <v>0</v>
      </c>
      <c r="O13" s="2">
        <v>0</v>
      </c>
      <c r="P13" s="3">
        <f t="shared" si="5"/>
        <v>0</v>
      </c>
      <c r="Q13" s="13">
        <f t="shared" si="6"/>
        <v>123.99099999999999</v>
      </c>
      <c r="R13" s="14">
        <v>218</v>
      </c>
      <c r="S13" s="14">
        <v>130.44255000000001</v>
      </c>
      <c r="T13" s="3">
        <f t="shared" si="7"/>
        <v>87.557449999999989</v>
      </c>
      <c r="U13" s="15">
        <f t="shared" si="8"/>
        <v>211.54844999999997</v>
      </c>
      <c r="V13" s="15">
        <v>642.6</v>
      </c>
      <c r="W13" s="15"/>
      <c r="X13" s="15">
        <f t="shared" si="9"/>
        <v>642.6</v>
      </c>
      <c r="Y13" s="6">
        <f t="shared" si="10"/>
        <v>854.14845000000003</v>
      </c>
      <c r="Z13" s="16"/>
      <c r="AA13" s="16">
        <v>0</v>
      </c>
      <c r="AB13" s="16">
        <f t="shared" si="11"/>
        <v>0</v>
      </c>
      <c r="AC13" s="6">
        <f t="shared" si="12"/>
        <v>854.14845000000003</v>
      </c>
      <c r="AD13" s="14"/>
      <c r="AE13" s="14"/>
      <c r="AF13" s="70">
        <f t="shared" si="0"/>
        <v>0</v>
      </c>
      <c r="AG13" s="6">
        <f t="shared" si="1"/>
        <v>854.14845000000003</v>
      </c>
      <c r="AH13" s="27"/>
    </row>
    <row r="14" spans="1:34" s="74" customFormat="1" ht="15.75" customHeight="1">
      <c r="A14" s="61">
        <v>10</v>
      </c>
      <c r="B14" s="62" t="s">
        <v>9</v>
      </c>
      <c r="C14" s="63">
        <v>0</v>
      </c>
      <c r="D14" s="63">
        <v>0</v>
      </c>
      <c r="E14" s="64">
        <v>0</v>
      </c>
      <c r="F14" s="65">
        <v>0</v>
      </c>
      <c r="G14" s="101">
        <v>0</v>
      </c>
      <c r="H14" s="65">
        <v>0</v>
      </c>
      <c r="I14" s="66">
        <f t="shared" si="2"/>
        <v>0</v>
      </c>
      <c r="J14" s="65">
        <v>0</v>
      </c>
      <c r="K14" s="65">
        <v>0</v>
      </c>
      <c r="L14" s="67">
        <f t="shared" si="3"/>
        <v>0</v>
      </c>
      <c r="M14" s="68">
        <f t="shared" si="4"/>
        <v>0</v>
      </c>
      <c r="N14" s="65">
        <v>746.49</v>
      </c>
      <c r="O14" s="65">
        <v>746.49</v>
      </c>
      <c r="P14" s="67">
        <f t="shared" si="5"/>
        <v>0</v>
      </c>
      <c r="Q14" s="69">
        <f t="shared" si="6"/>
        <v>0</v>
      </c>
      <c r="R14" s="70">
        <v>873</v>
      </c>
      <c r="S14" s="75">
        <v>873</v>
      </c>
      <c r="T14" s="67">
        <f t="shared" si="7"/>
        <v>0</v>
      </c>
      <c r="U14" s="71">
        <f t="shared" si="8"/>
        <v>0</v>
      </c>
      <c r="V14" s="71">
        <v>310.10300000000001</v>
      </c>
      <c r="W14" s="71">
        <v>199.98</v>
      </c>
      <c r="X14" s="71">
        <f t="shared" si="9"/>
        <v>110.12300000000002</v>
      </c>
      <c r="Y14" s="72">
        <f t="shared" si="10"/>
        <v>110.12300000000002</v>
      </c>
      <c r="Z14" s="73">
        <v>169.93</v>
      </c>
      <c r="AA14" s="73">
        <v>0</v>
      </c>
      <c r="AB14" s="73">
        <f t="shared" si="11"/>
        <v>169.93</v>
      </c>
      <c r="AC14" s="72">
        <f t="shared" si="12"/>
        <v>280.053</v>
      </c>
      <c r="AD14" s="70">
        <v>919.30399999999997</v>
      </c>
      <c r="AE14" s="70">
        <v>0</v>
      </c>
      <c r="AF14" s="70">
        <f t="shared" si="0"/>
        <v>919.30399999999997</v>
      </c>
      <c r="AG14" s="6">
        <f t="shared" si="1"/>
        <v>1199.357</v>
      </c>
      <c r="AH14" s="27"/>
    </row>
    <row r="15" spans="1:34" ht="15.75" customHeight="1">
      <c r="A15" s="8">
        <v>11</v>
      </c>
      <c r="B15" s="9" t="s">
        <v>57</v>
      </c>
      <c r="C15" s="1">
        <v>0</v>
      </c>
      <c r="D15" s="1">
        <v>0</v>
      </c>
      <c r="E15" s="10">
        <v>0</v>
      </c>
      <c r="F15" s="2">
        <v>0</v>
      </c>
      <c r="G15" s="100">
        <v>0</v>
      </c>
      <c r="H15" s="2">
        <v>4.0049999999999999</v>
      </c>
      <c r="I15" s="11">
        <f t="shared" si="2"/>
        <v>4.0049999999999999</v>
      </c>
      <c r="J15" s="2">
        <v>0</v>
      </c>
      <c r="K15" s="2">
        <v>0</v>
      </c>
      <c r="L15" s="3">
        <f t="shared" si="3"/>
        <v>0</v>
      </c>
      <c r="M15" s="12">
        <f t="shared" si="4"/>
        <v>4.0049999999999999</v>
      </c>
      <c r="N15" s="2">
        <v>0</v>
      </c>
      <c r="O15" s="2">
        <v>0</v>
      </c>
      <c r="P15" s="3">
        <f t="shared" si="5"/>
        <v>0</v>
      </c>
      <c r="Q15" s="13">
        <f t="shared" si="6"/>
        <v>4.0049999999999999</v>
      </c>
      <c r="R15" s="14">
        <v>104.28</v>
      </c>
      <c r="S15" s="14">
        <v>104.28</v>
      </c>
      <c r="T15" s="3">
        <f t="shared" si="7"/>
        <v>0</v>
      </c>
      <c r="U15" s="15">
        <f t="shared" si="8"/>
        <v>4.0049999999999999</v>
      </c>
      <c r="V15" s="15">
        <v>364.74</v>
      </c>
      <c r="W15" s="19">
        <v>129.74</v>
      </c>
      <c r="X15" s="15">
        <f t="shared" si="9"/>
        <v>235</v>
      </c>
      <c r="Y15" s="6">
        <f t="shared" si="10"/>
        <v>239.005</v>
      </c>
      <c r="Z15" s="16">
        <v>555.29999999999995</v>
      </c>
      <c r="AA15" s="16">
        <v>0</v>
      </c>
      <c r="AB15" s="16">
        <f t="shared" si="11"/>
        <v>555.29999999999995</v>
      </c>
      <c r="AC15" s="6">
        <f t="shared" si="12"/>
        <v>794.30499999999995</v>
      </c>
      <c r="AD15" s="14"/>
      <c r="AE15" s="14"/>
      <c r="AF15" s="70">
        <f t="shared" si="0"/>
        <v>0</v>
      </c>
      <c r="AG15" s="6">
        <f t="shared" si="1"/>
        <v>794.30499999999995</v>
      </c>
      <c r="AH15" s="27"/>
    </row>
    <row r="16" spans="1:34" ht="15.75" customHeight="1">
      <c r="A16" s="8">
        <v>12</v>
      </c>
      <c r="B16" s="9" t="s">
        <v>10</v>
      </c>
      <c r="C16" s="1">
        <v>0</v>
      </c>
      <c r="D16" s="1">
        <v>0</v>
      </c>
      <c r="E16" s="10">
        <v>0</v>
      </c>
      <c r="F16" s="2">
        <v>0</v>
      </c>
      <c r="G16" s="100">
        <v>0</v>
      </c>
      <c r="H16" s="2">
        <v>0</v>
      </c>
      <c r="I16" s="11">
        <f t="shared" si="2"/>
        <v>0</v>
      </c>
      <c r="J16" s="2">
        <v>1664.5</v>
      </c>
      <c r="K16" s="2">
        <v>1664.5</v>
      </c>
      <c r="L16" s="3">
        <f t="shared" si="3"/>
        <v>0</v>
      </c>
      <c r="M16" s="12">
        <f t="shared" si="4"/>
        <v>0</v>
      </c>
      <c r="N16" s="2">
        <v>0</v>
      </c>
      <c r="O16" s="2">
        <v>0</v>
      </c>
      <c r="P16" s="3">
        <f t="shared" si="5"/>
        <v>0</v>
      </c>
      <c r="Q16" s="13">
        <f t="shared" si="6"/>
        <v>0</v>
      </c>
      <c r="R16" s="14">
        <v>1278.9549999999999</v>
      </c>
      <c r="S16" s="18">
        <v>1179.665</v>
      </c>
      <c r="T16" s="3">
        <v>99.29</v>
      </c>
      <c r="U16" s="15">
        <f t="shared" si="8"/>
        <v>99.29</v>
      </c>
      <c r="V16" s="15">
        <v>48</v>
      </c>
      <c r="W16" s="15"/>
      <c r="X16" s="15">
        <f t="shared" si="9"/>
        <v>48</v>
      </c>
      <c r="Y16" s="6">
        <f t="shared" si="10"/>
        <v>147.29000000000002</v>
      </c>
      <c r="Z16" s="16">
        <v>1247.0350000000001</v>
      </c>
      <c r="AA16" s="16">
        <v>0</v>
      </c>
      <c r="AB16" s="16">
        <f t="shared" si="11"/>
        <v>1247.0350000000001</v>
      </c>
      <c r="AC16" s="6">
        <f t="shared" si="12"/>
        <v>1394.325</v>
      </c>
      <c r="AD16" s="14"/>
      <c r="AE16" s="14"/>
      <c r="AF16" s="70">
        <f t="shared" si="0"/>
        <v>0</v>
      </c>
      <c r="AG16" s="6">
        <f t="shared" si="1"/>
        <v>1394.325</v>
      </c>
      <c r="AH16" s="27"/>
    </row>
    <row r="17" spans="1:36" ht="15.75" customHeight="1">
      <c r="A17" s="8">
        <v>13</v>
      </c>
      <c r="B17" s="9" t="s">
        <v>11</v>
      </c>
      <c r="C17" s="1">
        <v>0</v>
      </c>
      <c r="D17" s="1">
        <v>0</v>
      </c>
      <c r="E17" s="10">
        <v>0</v>
      </c>
      <c r="F17" s="2">
        <v>0</v>
      </c>
      <c r="G17" s="100">
        <v>0</v>
      </c>
      <c r="H17" s="2">
        <v>0</v>
      </c>
      <c r="I17" s="11">
        <f t="shared" si="2"/>
        <v>0</v>
      </c>
      <c r="J17" s="2">
        <v>827.42444999999998</v>
      </c>
      <c r="K17" s="2">
        <v>827.42444999999998</v>
      </c>
      <c r="L17" s="3">
        <f>SUM(J17-K17)</f>
        <v>0</v>
      </c>
      <c r="M17" s="12">
        <f t="shared" si="4"/>
        <v>0</v>
      </c>
      <c r="N17" s="2">
        <v>500</v>
      </c>
      <c r="O17" s="2">
        <v>500</v>
      </c>
      <c r="P17" s="3">
        <f t="shared" si="5"/>
        <v>0</v>
      </c>
      <c r="Q17" s="13">
        <f t="shared" si="6"/>
        <v>0</v>
      </c>
      <c r="R17" s="14">
        <v>1387.9349999999999</v>
      </c>
      <c r="S17" s="18">
        <v>1335.81</v>
      </c>
      <c r="T17" s="3">
        <f t="shared" si="7"/>
        <v>52.125</v>
      </c>
      <c r="U17" s="15">
        <f t="shared" si="8"/>
        <v>52.125</v>
      </c>
      <c r="V17" s="15">
        <v>1199.83</v>
      </c>
      <c r="W17" s="19">
        <v>763.17399999999998</v>
      </c>
      <c r="X17" s="15">
        <f t="shared" si="9"/>
        <v>436.65599999999995</v>
      </c>
      <c r="Y17" s="6">
        <f t="shared" si="10"/>
        <v>488.78099999999995</v>
      </c>
      <c r="Z17" s="16"/>
      <c r="AA17" s="16">
        <v>0</v>
      </c>
      <c r="AB17" s="16">
        <f t="shared" si="11"/>
        <v>0</v>
      </c>
      <c r="AC17" s="6">
        <f t="shared" si="12"/>
        <v>488.78099999999995</v>
      </c>
      <c r="AD17" s="14"/>
      <c r="AE17" s="14"/>
      <c r="AF17" s="70">
        <f t="shared" si="0"/>
        <v>0</v>
      </c>
      <c r="AG17" s="6">
        <f t="shared" si="1"/>
        <v>488.78099999999995</v>
      </c>
      <c r="AH17" s="27"/>
    </row>
    <row r="18" spans="1:36" ht="15.75" customHeight="1">
      <c r="A18" s="8">
        <v>14</v>
      </c>
      <c r="B18" s="9" t="s">
        <v>12</v>
      </c>
      <c r="C18" s="1">
        <v>0</v>
      </c>
      <c r="D18" s="1">
        <v>0</v>
      </c>
      <c r="E18" s="30">
        <v>0</v>
      </c>
      <c r="F18" s="2">
        <v>0</v>
      </c>
      <c r="G18" s="100">
        <v>0</v>
      </c>
      <c r="H18" s="2">
        <v>0</v>
      </c>
      <c r="I18" s="11">
        <f t="shared" si="2"/>
        <v>0</v>
      </c>
      <c r="J18" s="2">
        <v>525.69000000000005</v>
      </c>
      <c r="K18" s="2">
        <v>525.69000000000005</v>
      </c>
      <c r="L18" s="3">
        <f t="shared" si="3"/>
        <v>0</v>
      </c>
      <c r="M18" s="12">
        <f t="shared" si="4"/>
        <v>0</v>
      </c>
      <c r="N18" s="2">
        <v>519.65</v>
      </c>
      <c r="O18" s="2">
        <v>519.65</v>
      </c>
      <c r="P18" s="3">
        <f t="shared" si="5"/>
        <v>0</v>
      </c>
      <c r="Q18" s="13">
        <f t="shared" si="6"/>
        <v>0</v>
      </c>
      <c r="R18" s="14">
        <v>715.92</v>
      </c>
      <c r="S18" s="14">
        <v>697.93</v>
      </c>
      <c r="T18" s="3">
        <f t="shared" si="7"/>
        <v>17.990000000000009</v>
      </c>
      <c r="U18" s="15">
        <f t="shared" si="8"/>
        <v>17.990000000000009</v>
      </c>
      <c r="V18" s="15">
        <v>546.59</v>
      </c>
      <c r="W18" s="15">
        <v>347.59</v>
      </c>
      <c r="X18" s="15">
        <f t="shared" si="9"/>
        <v>199.00000000000006</v>
      </c>
      <c r="Y18" s="6">
        <f t="shared" si="10"/>
        <v>216.99000000000007</v>
      </c>
      <c r="Z18" s="16">
        <v>374.57799999999997</v>
      </c>
      <c r="AA18" s="16">
        <v>0</v>
      </c>
      <c r="AB18" s="16">
        <f t="shared" si="11"/>
        <v>374.57799999999997</v>
      </c>
      <c r="AC18" s="6">
        <f t="shared" si="12"/>
        <v>591.56799999999998</v>
      </c>
      <c r="AD18" s="14"/>
      <c r="AE18" s="14"/>
      <c r="AF18" s="70">
        <f t="shared" si="0"/>
        <v>0</v>
      </c>
      <c r="AG18" s="6">
        <f t="shared" si="1"/>
        <v>591.56799999999998</v>
      </c>
      <c r="AH18" s="27"/>
    </row>
    <row r="19" spans="1:36" ht="15.75" customHeight="1">
      <c r="A19" s="8">
        <v>15</v>
      </c>
      <c r="B19" s="9" t="s">
        <v>13</v>
      </c>
      <c r="C19" s="1">
        <v>0</v>
      </c>
      <c r="D19" s="1">
        <v>0</v>
      </c>
      <c r="E19" s="10">
        <v>0</v>
      </c>
      <c r="F19" s="2">
        <v>0</v>
      </c>
      <c r="G19" s="100">
        <v>0</v>
      </c>
      <c r="H19" s="2">
        <v>0</v>
      </c>
      <c r="I19" s="11">
        <f t="shared" si="2"/>
        <v>0</v>
      </c>
      <c r="J19" s="2">
        <v>393.5</v>
      </c>
      <c r="K19" s="2">
        <v>295.29000000000002</v>
      </c>
      <c r="L19" s="3">
        <f t="shared" si="3"/>
        <v>98.20999999999998</v>
      </c>
      <c r="M19" s="12">
        <f t="shared" si="4"/>
        <v>98.20999999999998</v>
      </c>
      <c r="N19" s="2">
        <v>0</v>
      </c>
      <c r="O19" s="2">
        <v>0</v>
      </c>
      <c r="P19" s="3">
        <f t="shared" si="5"/>
        <v>0</v>
      </c>
      <c r="Q19" s="13">
        <f t="shared" si="6"/>
        <v>98.20999999999998</v>
      </c>
      <c r="R19" s="14">
        <v>343.7</v>
      </c>
      <c r="S19" s="14">
        <v>343.7</v>
      </c>
      <c r="T19" s="3">
        <f t="shared" si="7"/>
        <v>0</v>
      </c>
      <c r="U19" s="15">
        <f t="shared" si="8"/>
        <v>98.20999999999998</v>
      </c>
      <c r="V19" s="15"/>
      <c r="W19" s="15"/>
      <c r="X19" s="15">
        <f t="shared" si="9"/>
        <v>0</v>
      </c>
      <c r="Y19" s="6">
        <f t="shared" si="10"/>
        <v>98.20999999999998</v>
      </c>
      <c r="Z19" s="16">
        <v>508.23</v>
      </c>
      <c r="AA19" s="16">
        <v>0</v>
      </c>
      <c r="AB19" s="16">
        <f t="shared" si="11"/>
        <v>508.23</v>
      </c>
      <c r="AC19" s="6">
        <f t="shared" si="12"/>
        <v>606.44000000000005</v>
      </c>
      <c r="AD19" s="14"/>
      <c r="AE19" s="14"/>
      <c r="AF19" s="70">
        <f t="shared" si="0"/>
        <v>0</v>
      </c>
      <c r="AG19" s="6">
        <f t="shared" si="1"/>
        <v>606.44000000000005</v>
      </c>
      <c r="AH19" s="27"/>
    </row>
    <row r="20" spans="1:36" s="74" customFormat="1" ht="15.75" customHeight="1">
      <c r="A20" s="61">
        <v>16</v>
      </c>
      <c r="B20" s="62" t="s">
        <v>14</v>
      </c>
      <c r="C20" s="63">
        <v>0</v>
      </c>
      <c r="D20" s="63">
        <v>0</v>
      </c>
      <c r="E20" s="64">
        <v>0</v>
      </c>
      <c r="F20" s="65">
        <v>0</v>
      </c>
      <c r="G20" s="101">
        <v>0</v>
      </c>
      <c r="H20" s="65">
        <v>0</v>
      </c>
      <c r="I20" s="66">
        <f>SUM(C20:H20)</f>
        <v>0</v>
      </c>
      <c r="J20" s="65">
        <v>0</v>
      </c>
      <c r="K20" s="65">
        <v>0</v>
      </c>
      <c r="L20" s="67">
        <f t="shared" si="3"/>
        <v>0</v>
      </c>
      <c r="M20" s="68">
        <f t="shared" si="4"/>
        <v>0</v>
      </c>
      <c r="N20" s="65">
        <v>438.81700000000001</v>
      </c>
      <c r="O20" s="65">
        <v>431.98</v>
      </c>
      <c r="P20" s="67">
        <f t="shared" si="5"/>
        <v>6.8369999999999891</v>
      </c>
      <c r="Q20" s="69">
        <f t="shared" si="6"/>
        <v>6.8369999999999891</v>
      </c>
      <c r="R20" s="70">
        <v>872.15</v>
      </c>
      <c r="S20" s="75">
        <v>744.55</v>
      </c>
      <c r="T20" s="67">
        <f t="shared" si="7"/>
        <v>127.60000000000002</v>
      </c>
      <c r="U20" s="71">
        <f t="shared" si="8"/>
        <v>134.43700000000001</v>
      </c>
      <c r="V20" s="71">
        <v>1737.77</v>
      </c>
      <c r="W20" s="76">
        <v>183.2</v>
      </c>
      <c r="X20" s="71">
        <f t="shared" si="9"/>
        <v>1554.57</v>
      </c>
      <c r="Y20" s="72">
        <f t="shared" si="10"/>
        <v>1689.0070000000001</v>
      </c>
      <c r="Z20" s="73">
        <v>200.27</v>
      </c>
      <c r="AA20" s="73">
        <v>16.829999999999998</v>
      </c>
      <c r="AB20" s="73">
        <f t="shared" si="11"/>
        <v>183.44</v>
      </c>
      <c r="AC20" s="72">
        <f t="shared" si="12"/>
        <v>1872.4470000000001</v>
      </c>
      <c r="AD20" s="70"/>
      <c r="AE20" s="70"/>
      <c r="AF20" s="70">
        <f t="shared" si="0"/>
        <v>0</v>
      </c>
      <c r="AG20" s="6">
        <f t="shared" si="1"/>
        <v>1872.4470000000001</v>
      </c>
      <c r="AH20" s="27"/>
    </row>
    <row r="21" spans="1:36" s="74" customFormat="1" ht="15.75" customHeight="1">
      <c r="A21" s="61">
        <v>17</v>
      </c>
      <c r="B21" s="62" t="s">
        <v>15</v>
      </c>
      <c r="C21" s="63">
        <v>0</v>
      </c>
      <c r="D21" s="63">
        <v>8</v>
      </c>
      <c r="E21" s="64">
        <v>1.4</v>
      </c>
      <c r="F21" s="65">
        <v>0</v>
      </c>
      <c r="G21" s="101">
        <v>0</v>
      </c>
      <c r="H21" s="65">
        <v>0</v>
      </c>
      <c r="I21" s="66">
        <f t="shared" si="2"/>
        <v>9.4</v>
      </c>
      <c r="J21" s="65">
        <v>1242.9000000000001</v>
      </c>
      <c r="K21" s="65">
        <v>1242.9000000000001</v>
      </c>
      <c r="L21" s="67">
        <f t="shared" si="3"/>
        <v>0</v>
      </c>
      <c r="M21" s="68">
        <f t="shared" si="4"/>
        <v>9.4</v>
      </c>
      <c r="N21" s="65">
        <v>486.87</v>
      </c>
      <c r="O21" s="65">
        <v>486.87</v>
      </c>
      <c r="P21" s="67">
        <f t="shared" si="5"/>
        <v>0</v>
      </c>
      <c r="Q21" s="69">
        <f t="shared" si="6"/>
        <v>9.4</v>
      </c>
      <c r="R21" s="70">
        <v>1165</v>
      </c>
      <c r="S21" s="70">
        <v>1165</v>
      </c>
      <c r="T21" s="67">
        <f t="shared" si="7"/>
        <v>0</v>
      </c>
      <c r="U21" s="71">
        <f t="shared" si="8"/>
        <v>9.4</v>
      </c>
      <c r="V21" s="71">
        <v>958.76599999999996</v>
      </c>
      <c r="W21" s="71"/>
      <c r="X21" s="71">
        <f t="shared" si="9"/>
        <v>958.76599999999996</v>
      </c>
      <c r="Y21" s="72">
        <f t="shared" si="10"/>
        <v>968.16599999999994</v>
      </c>
      <c r="Z21" s="73"/>
      <c r="AA21" s="73">
        <v>0</v>
      </c>
      <c r="AB21" s="73">
        <f t="shared" si="11"/>
        <v>0</v>
      </c>
      <c r="AC21" s="72">
        <f t="shared" si="12"/>
        <v>968.16599999999994</v>
      </c>
      <c r="AD21" s="70"/>
      <c r="AE21" s="70"/>
      <c r="AF21" s="70">
        <f t="shared" si="0"/>
        <v>0</v>
      </c>
      <c r="AG21" s="6">
        <f t="shared" si="1"/>
        <v>968.16599999999994</v>
      </c>
      <c r="AH21" s="27"/>
    </row>
    <row r="22" spans="1:36" ht="15.75" customHeight="1">
      <c r="A22" s="8">
        <v>18</v>
      </c>
      <c r="B22" s="9" t="s">
        <v>16</v>
      </c>
      <c r="C22" s="1">
        <v>0</v>
      </c>
      <c r="D22" s="1">
        <v>0</v>
      </c>
      <c r="E22" s="10">
        <v>23.012</v>
      </c>
      <c r="F22" s="2">
        <v>0</v>
      </c>
      <c r="G22" s="100">
        <v>0</v>
      </c>
      <c r="H22" s="2">
        <v>0</v>
      </c>
      <c r="I22" s="11">
        <f t="shared" si="2"/>
        <v>23.012</v>
      </c>
      <c r="J22" s="2">
        <v>276.74</v>
      </c>
      <c r="K22" s="2">
        <v>276.74</v>
      </c>
      <c r="L22" s="3">
        <f t="shared" si="3"/>
        <v>0</v>
      </c>
      <c r="M22" s="12">
        <f t="shared" si="4"/>
        <v>23.012</v>
      </c>
      <c r="N22" s="2">
        <v>0</v>
      </c>
      <c r="O22" s="2">
        <v>0</v>
      </c>
      <c r="P22" s="3">
        <f t="shared" si="5"/>
        <v>0</v>
      </c>
      <c r="Q22" s="13">
        <f t="shared" si="6"/>
        <v>23.012</v>
      </c>
      <c r="R22" s="14">
        <v>602.84</v>
      </c>
      <c r="S22" s="14">
        <v>602.84</v>
      </c>
      <c r="T22" s="3">
        <f t="shared" si="7"/>
        <v>0</v>
      </c>
      <c r="U22" s="15">
        <f t="shared" si="8"/>
        <v>23.012</v>
      </c>
      <c r="V22" s="15">
        <v>1694.25</v>
      </c>
      <c r="W22" s="15">
        <v>1008.07</v>
      </c>
      <c r="X22" s="15">
        <f t="shared" si="9"/>
        <v>686.18</v>
      </c>
      <c r="Y22" s="6">
        <f t="shared" si="10"/>
        <v>709.19200000000001</v>
      </c>
      <c r="Z22" s="16"/>
      <c r="AA22" s="16">
        <v>0</v>
      </c>
      <c r="AB22" s="16">
        <f t="shared" si="11"/>
        <v>0</v>
      </c>
      <c r="AC22" s="6">
        <f t="shared" si="12"/>
        <v>709.19200000000001</v>
      </c>
      <c r="AD22" s="14"/>
      <c r="AE22" s="14"/>
      <c r="AF22" s="70">
        <f t="shared" si="0"/>
        <v>0</v>
      </c>
      <c r="AG22" s="6">
        <f t="shared" si="1"/>
        <v>709.19200000000001</v>
      </c>
      <c r="AH22" s="27"/>
    </row>
    <row r="23" spans="1:36" ht="15.75" customHeight="1">
      <c r="A23" s="8">
        <v>19</v>
      </c>
      <c r="B23" s="9" t="s">
        <v>17</v>
      </c>
      <c r="C23" s="1">
        <v>0</v>
      </c>
      <c r="D23" s="1">
        <v>0</v>
      </c>
      <c r="E23" s="10">
        <v>0</v>
      </c>
      <c r="F23" s="2">
        <v>0</v>
      </c>
      <c r="G23" s="100">
        <v>0</v>
      </c>
      <c r="H23" s="2">
        <v>0</v>
      </c>
      <c r="I23" s="11">
        <f t="shared" si="2"/>
        <v>0</v>
      </c>
      <c r="J23" s="2">
        <v>813.4425</v>
      </c>
      <c r="K23" s="2">
        <v>813.4425</v>
      </c>
      <c r="L23" s="3">
        <f t="shared" si="3"/>
        <v>0</v>
      </c>
      <c r="M23" s="12">
        <f t="shared" si="4"/>
        <v>0</v>
      </c>
      <c r="N23" s="2">
        <v>25</v>
      </c>
      <c r="O23" s="2">
        <v>21.729410000000001</v>
      </c>
      <c r="P23" s="3">
        <f t="shared" si="5"/>
        <v>3.2705899999999986</v>
      </c>
      <c r="Q23" s="13">
        <f t="shared" si="6"/>
        <v>3.2705899999999986</v>
      </c>
      <c r="R23" s="14">
        <v>3042</v>
      </c>
      <c r="S23" s="18">
        <v>2871.26</v>
      </c>
      <c r="T23" s="3">
        <f t="shared" si="7"/>
        <v>170.73999999999978</v>
      </c>
      <c r="U23" s="15">
        <f t="shared" si="8"/>
        <v>174.01058999999978</v>
      </c>
      <c r="V23" s="15">
        <v>1063.164</v>
      </c>
      <c r="W23" s="15">
        <v>177.21199999999999</v>
      </c>
      <c r="X23" s="15">
        <f t="shared" si="9"/>
        <v>885.952</v>
      </c>
      <c r="Y23" s="6">
        <f t="shared" si="10"/>
        <v>1059.9625899999999</v>
      </c>
      <c r="Z23" s="16"/>
      <c r="AA23" s="16">
        <v>0</v>
      </c>
      <c r="AB23" s="16">
        <f t="shared" si="11"/>
        <v>0</v>
      </c>
      <c r="AC23" s="6">
        <f t="shared" si="12"/>
        <v>1059.9625899999999</v>
      </c>
      <c r="AD23" s="14"/>
      <c r="AE23" s="14"/>
      <c r="AF23" s="70">
        <f t="shared" si="0"/>
        <v>0</v>
      </c>
      <c r="AG23" s="6">
        <f t="shared" si="1"/>
        <v>1059.9625899999999</v>
      </c>
      <c r="AH23" s="27"/>
    </row>
    <row r="24" spans="1:36" ht="15.75" customHeight="1">
      <c r="A24" s="8">
        <v>20</v>
      </c>
      <c r="B24" s="9" t="s">
        <v>18</v>
      </c>
      <c r="C24" s="1">
        <v>0</v>
      </c>
      <c r="D24" s="1">
        <v>0</v>
      </c>
      <c r="E24" s="10">
        <v>0</v>
      </c>
      <c r="F24" s="2">
        <v>0</v>
      </c>
      <c r="G24" s="100">
        <v>0</v>
      </c>
      <c r="H24" s="2">
        <v>0</v>
      </c>
      <c r="I24" s="11">
        <f t="shared" si="2"/>
        <v>0</v>
      </c>
      <c r="J24" s="2">
        <v>0</v>
      </c>
      <c r="K24" s="2">
        <v>0</v>
      </c>
      <c r="L24" s="3">
        <f t="shared" si="3"/>
        <v>0</v>
      </c>
      <c r="M24" s="12">
        <f t="shared" si="4"/>
        <v>0</v>
      </c>
      <c r="N24" s="2">
        <v>410.54199999999997</v>
      </c>
      <c r="O24" s="2">
        <v>410.51400000000001</v>
      </c>
      <c r="P24" s="3">
        <f t="shared" si="5"/>
        <v>2.7999999999963165E-2</v>
      </c>
      <c r="Q24" s="13">
        <f t="shared" si="6"/>
        <v>2.7999999999963165E-2</v>
      </c>
      <c r="R24" s="14">
        <v>185.39</v>
      </c>
      <c r="S24" s="14">
        <v>185.39</v>
      </c>
      <c r="T24" s="3">
        <f t="shared" si="7"/>
        <v>0</v>
      </c>
      <c r="U24" s="15">
        <f t="shared" si="8"/>
        <v>2.7999999999963165E-2</v>
      </c>
      <c r="V24" s="15">
        <v>264.80763999999999</v>
      </c>
      <c r="W24" s="19">
        <v>264.80763999999999</v>
      </c>
      <c r="X24" s="15">
        <f t="shared" si="9"/>
        <v>0</v>
      </c>
      <c r="Y24" s="6">
        <f>U24+X24</f>
        <v>2.7999999999963165E-2</v>
      </c>
      <c r="Z24" s="16">
        <v>878.63</v>
      </c>
      <c r="AA24" s="16">
        <v>0</v>
      </c>
      <c r="AB24" s="16">
        <f t="shared" si="11"/>
        <v>878.63</v>
      </c>
      <c r="AC24" s="6">
        <f t="shared" si="12"/>
        <v>878.6579999999999</v>
      </c>
      <c r="AD24" s="14"/>
      <c r="AE24" s="14"/>
      <c r="AF24" s="70">
        <f t="shared" si="0"/>
        <v>0</v>
      </c>
      <c r="AG24" s="6">
        <f t="shared" si="1"/>
        <v>878.6579999999999</v>
      </c>
      <c r="AH24" s="27"/>
    </row>
    <row r="25" spans="1:36" ht="15.75" customHeight="1">
      <c r="A25" s="8">
        <v>21</v>
      </c>
      <c r="B25" s="9" t="s">
        <v>19</v>
      </c>
      <c r="C25" s="1">
        <v>0</v>
      </c>
      <c r="D25" s="1">
        <v>0</v>
      </c>
      <c r="E25" s="10">
        <v>0</v>
      </c>
      <c r="F25" s="2">
        <v>0</v>
      </c>
      <c r="G25" s="100">
        <v>0</v>
      </c>
      <c r="H25" s="2">
        <v>0</v>
      </c>
      <c r="I25" s="11">
        <f t="shared" si="2"/>
        <v>0</v>
      </c>
      <c r="J25" s="2">
        <v>2067.65</v>
      </c>
      <c r="K25" s="2">
        <v>2067.65</v>
      </c>
      <c r="L25" s="3">
        <f t="shared" si="3"/>
        <v>0</v>
      </c>
      <c r="M25" s="12">
        <f t="shared" si="4"/>
        <v>0</v>
      </c>
      <c r="N25" s="2">
        <v>0</v>
      </c>
      <c r="O25" s="2">
        <v>0</v>
      </c>
      <c r="P25" s="3">
        <f t="shared" si="5"/>
        <v>0</v>
      </c>
      <c r="Q25" s="13">
        <f t="shared" si="6"/>
        <v>0</v>
      </c>
      <c r="R25" s="14">
        <v>1061.3599999999999</v>
      </c>
      <c r="S25" s="14">
        <v>644.5</v>
      </c>
      <c r="T25" s="3">
        <f t="shared" si="7"/>
        <v>416.8599999999999</v>
      </c>
      <c r="U25" s="15">
        <f t="shared" si="8"/>
        <v>416.8599999999999</v>
      </c>
      <c r="V25" s="15">
        <v>154.27879999999999</v>
      </c>
      <c r="W25" s="15"/>
      <c r="X25" s="15">
        <f t="shared" si="9"/>
        <v>154.27879999999999</v>
      </c>
      <c r="Y25" s="6">
        <f t="shared" si="10"/>
        <v>571.13879999999995</v>
      </c>
      <c r="Z25" s="16"/>
      <c r="AA25" s="16">
        <v>0</v>
      </c>
      <c r="AB25" s="16">
        <f t="shared" si="11"/>
        <v>0</v>
      </c>
      <c r="AC25" s="6">
        <f t="shared" si="12"/>
        <v>571.13879999999995</v>
      </c>
      <c r="AD25" s="14"/>
      <c r="AE25" s="14"/>
      <c r="AF25" s="70">
        <f t="shared" si="0"/>
        <v>0</v>
      </c>
      <c r="AG25" s="6">
        <f t="shared" si="1"/>
        <v>571.13879999999995</v>
      </c>
      <c r="AH25" s="27"/>
    </row>
    <row r="26" spans="1:36" ht="15.75" customHeight="1">
      <c r="A26" s="78"/>
      <c r="B26" s="7" t="s">
        <v>20</v>
      </c>
      <c r="C26" s="7">
        <f>SUM(C5:C25)</f>
        <v>0</v>
      </c>
      <c r="D26" s="7">
        <f t="shared" ref="D26:J26" si="13">SUM(D5:D25)</f>
        <v>8</v>
      </c>
      <c r="E26" s="7">
        <f t="shared" si="13"/>
        <v>24.911999999999999</v>
      </c>
      <c r="F26" s="7">
        <f t="shared" si="13"/>
        <v>0</v>
      </c>
      <c r="G26" s="102">
        <f t="shared" si="13"/>
        <v>0</v>
      </c>
      <c r="H26" s="7">
        <f t="shared" si="13"/>
        <v>25.114999999999998</v>
      </c>
      <c r="I26" s="7">
        <f t="shared" si="2"/>
        <v>58.027000000000001</v>
      </c>
      <c r="J26" s="7">
        <f t="shared" si="13"/>
        <v>12132.996949999999</v>
      </c>
      <c r="K26" s="7">
        <f>SUM(K5:K25)</f>
        <v>11786.915950000001</v>
      </c>
      <c r="L26" s="7">
        <f t="shared" si="3"/>
        <v>346.08099999999831</v>
      </c>
      <c r="M26" s="31">
        <f t="shared" si="4"/>
        <v>404.1079999999983</v>
      </c>
      <c r="N26" s="7">
        <f>SUM(N5:N25)</f>
        <v>4162</v>
      </c>
      <c r="O26" s="7">
        <f>SUM(O5:O25)</f>
        <v>4151.8644100000001</v>
      </c>
      <c r="P26" s="7">
        <f t="shared" si="5"/>
        <v>10.135589999999866</v>
      </c>
      <c r="Q26" s="7">
        <f t="shared" si="6"/>
        <v>414.24358999999816</v>
      </c>
      <c r="R26" s="7">
        <f>SUM(R5:R25)</f>
        <v>14549.969000000001</v>
      </c>
      <c r="S26" s="7">
        <f>SUM(S5:S25)</f>
        <v>13573.24055</v>
      </c>
      <c r="T26" s="7">
        <f>R26-S26</f>
        <v>976.72845000000052</v>
      </c>
      <c r="U26" s="7">
        <f t="shared" si="8"/>
        <v>1390.9720399999987</v>
      </c>
      <c r="V26" s="7">
        <f>SUM(V5:V25)</f>
        <v>15126.346440000001</v>
      </c>
      <c r="W26" s="7">
        <f>SUM(W5:W25)</f>
        <v>6405.6358809999992</v>
      </c>
      <c r="X26" s="7">
        <f t="shared" si="9"/>
        <v>8720.7105590000028</v>
      </c>
      <c r="Y26" s="7">
        <f>U26+X26</f>
        <v>10111.682599000002</v>
      </c>
      <c r="Z26" s="32">
        <f>SUM(Z5:Z25)</f>
        <v>10218.772999999999</v>
      </c>
      <c r="AA26" s="16">
        <f>SUM(AA5:AA25)</f>
        <v>1565.85</v>
      </c>
      <c r="AB26" s="16">
        <f t="shared" si="11"/>
        <v>8652.9229999999989</v>
      </c>
      <c r="AC26" s="7">
        <f>Y26+Z26</f>
        <v>20330.455599000001</v>
      </c>
      <c r="AD26" s="14"/>
      <c r="AE26" s="14"/>
      <c r="AF26" s="70">
        <f t="shared" si="0"/>
        <v>0</v>
      </c>
      <c r="AG26" s="93">
        <f>SUM(AG5:AG25)</f>
        <v>21140.059599</v>
      </c>
      <c r="AH26" s="27"/>
    </row>
    <row r="27" spans="1:36" ht="15.75" customHeight="1">
      <c r="A27" s="108" t="s">
        <v>21</v>
      </c>
      <c r="B27" s="108"/>
      <c r="C27" s="10"/>
      <c r="D27" s="10"/>
      <c r="E27" s="2"/>
      <c r="F27" s="2"/>
      <c r="G27" s="103"/>
      <c r="H27" s="2"/>
      <c r="I27" s="3"/>
      <c r="J27" s="2"/>
      <c r="K27" s="2"/>
      <c r="L27" s="3"/>
      <c r="M27" s="12"/>
      <c r="N27" s="2"/>
      <c r="O27" s="2"/>
      <c r="P27" s="3"/>
      <c r="Q27" s="13"/>
      <c r="R27" s="14"/>
      <c r="S27" s="14"/>
      <c r="T27" s="3"/>
      <c r="U27" s="15"/>
      <c r="V27" s="15"/>
      <c r="W27" s="15"/>
      <c r="X27" s="15"/>
      <c r="Y27" s="6"/>
      <c r="Z27" s="16"/>
      <c r="AA27" s="16"/>
      <c r="AB27" s="16"/>
      <c r="AC27" s="6"/>
      <c r="AD27" s="14"/>
      <c r="AE27" s="14"/>
      <c r="AF27" s="70">
        <f t="shared" si="0"/>
        <v>0</v>
      </c>
      <c r="AG27" s="6"/>
      <c r="AH27" s="27"/>
    </row>
    <row r="28" spans="1:36" ht="15.75" customHeight="1">
      <c r="A28" s="8">
        <v>22</v>
      </c>
      <c r="B28" s="9" t="s">
        <v>22</v>
      </c>
      <c r="C28" s="1">
        <v>2.59</v>
      </c>
      <c r="D28" s="1">
        <v>0</v>
      </c>
      <c r="E28" s="10">
        <v>0</v>
      </c>
      <c r="F28" s="2">
        <v>0</v>
      </c>
      <c r="G28" s="100">
        <v>0</v>
      </c>
      <c r="H28" s="2">
        <v>0</v>
      </c>
      <c r="I28" s="11">
        <f t="shared" si="2"/>
        <v>2.59</v>
      </c>
      <c r="J28" s="2">
        <v>256.23</v>
      </c>
      <c r="K28" s="2">
        <v>256.23</v>
      </c>
      <c r="L28" s="3">
        <f t="shared" si="3"/>
        <v>0</v>
      </c>
      <c r="M28" s="12">
        <f t="shared" si="4"/>
        <v>2.59</v>
      </c>
      <c r="N28" s="2">
        <v>206</v>
      </c>
      <c r="O28" s="2">
        <v>206</v>
      </c>
      <c r="P28" s="3">
        <f t="shared" si="5"/>
        <v>0</v>
      </c>
      <c r="Q28" s="13">
        <f t="shared" si="6"/>
        <v>2.59</v>
      </c>
      <c r="R28" s="14">
        <v>184.69</v>
      </c>
      <c r="S28" s="14">
        <v>184.69</v>
      </c>
      <c r="T28" s="3">
        <f t="shared" si="7"/>
        <v>0</v>
      </c>
      <c r="U28" s="15">
        <f t="shared" si="8"/>
        <v>2.59</v>
      </c>
      <c r="V28" s="15">
        <v>340.99</v>
      </c>
      <c r="W28" s="15">
        <v>340.99</v>
      </c>
      <c r="X28" s="15">
        <f t="shared" si="9"/>
        <v>0</v>
      </c>
      <c r="Y28" s="6">
        <f t="shared" si="10"/>
        <v>2.59</v>
      </c>
      <c r="Z28" s="16"/>
      <c r="AA28" s="16">
        <v>0</v>
      </c>
      <c r="AB28" s="16">
        <f t="shared" si="11"/>
        <v>0</v>
      </c>
      <c r="AC28" s="6">
        <f t="shared" ref="AC28:AC35" si="14">Y28+AB28</f>
        <v>2.59</v>
      </c>
      <c r="AD28" s="14"/>
      <c r="AE28" s="14"/>
      <c r="AF28" s="70">
        <f t="shared" si="0"/>
        <v>0</v>
      </c>
      <c r="AG28" s="6">
        <f t="shared" si="1"/>
        <v>2.59</v>
      </c>
      <c r="AH28" s="27"/>
    </row>
    <row r="29" spans="1:36" s="74" customFormat="1" ht="15.75" customHeight="1">
      <c r="A29" s="61">
        <v>23</v>
      </c>
      <c r="B29" s="62" t="s">
        <v>23</v>
      </c>
      <c r="C29" s="79">
        <v>0</v>
      </c>
      <c r="D29" s="63">
        <v>51.19</v>
      </c>
      <c r="E29" s="80">
        <v>1</v>
      </c>
      <c r="F29" s="65">
        <v>0</v>
      </c>
      <c r="G29" s="101">
        <v>0</v>
      </c>
      <c r="H29" s="65">
        <v>1</v>
      </c>
      <c r="I29" s="66">
        <f t="shared" si="2"/>
        <v>53.19</v>
      </c>
      <c r="J29" s="65">
        <v>452.38</v>
      </c>
      <c r="K29" s="81">
        <v>452.38</v>
      </c>
      <c r="L29" s="67">
        <f t="shared" si="3"/>
        <v>0</v>
      </c>
      <c r="M29" s="68">
        <f t="shared" si="4"/>
        <v>53.19</v>
      </c>
      <c r="N29" s="65">
        <v>0</v>
      </c>
      <c r="O29" s="65">
        <v>0</v>
      </c>
      <c r="P29" s="67">
        <f t="shared" si="5"/>
        <v>0</v>
      </c>
      <c r="Q29" s="69">
        <f t="shared" si="6"/>
        <v>53.19</v>
      </c>
      <c r="R29" s="70"/>
      <c r="S29" s="70"/>
      <c r="T29" s="67">
        <f t="shared" si="7"/>
        <v>0</v>
      </c>
      <c r="U29" s="71">
        <f t="shared" si="8"/>
        <v>53.19</v>
      </c>
      <c r="V29" s="71"/>
      <c r="W29" s="71"/>
      <c r="X29" s="71">
        <f t="shared" si="9"/>
        <v>0</v>
      </c>
      <c r="Y29" s="72">
        <f t="shared" si="10"/>
        <v>53.19</v>
      </c>
      <c r="Z29" s="73"/>
      <c r="AA29" s="73">
        <v>0</v>
      </c>
      <c r="AB29" s="73">
        <f t="shared" si="11"/>
        <v>0</v>
      </c>
      <c r="AC29" s="72">
        <f t="shared" si="14"/>
        <v>53.19</v>
      </c>
      <c r="AD29" s="14">
        <v>893.09</v>
      </c>
      <c r="AE29" s="70">
        <v>0</v>
      </c>
      <c r="AF29" s="70">
        <f>AD29-AE29</f>
        <v>893.09</v>
      </c>
      <c r="AG29" s="6">
        <f t="shared" si="1"/>
        <v>946.28</v>
      </c>
      <c r="AH29" s="27"/>
      <c r="AJ29" s="82"/>
    </row>
    <row r="30" spans="1:36" ht="15.75" customHeight="1">
      <c r="A30" s="8">
        <v>24</v>
      </c>
      <c r="B30" s="9" t="s">
        <v>24</v>
      </c>
      <c r="C30" s="1">
        <v>0</v>
      </c>
      <c r="D30" s="1">
        <v>0</v>
      </c>
      <c r="E30" s="10">
        <v>0</v>
      </c>
      <c r="F30" s="2">
        <v>0</v>
      </c>
      <c r="G30" s="100">
        <v>0</v>
      </c>
      <c r="H30" s="2">
        <v>0</v>
      </c>
      <c r="I30" s="11">
        <f t="shared" si="2"/>
        <v>0</v>
      </c>
      <c r="J30" s="2">
        <v>0</v>
      </c>
      <c r="K30" s="2">
        <v>0</v>
      </c>
      <c r="L30" s="3">
        <f t="shared" si="3"/>
        <v>0</v>
      </c>
      <c r="M30" s="12">
        <f t="shared" si="4"/>
        <v>0</v>
      </c>
      <c r="N30" s="2">
        <v>55.241999999999997</v>
      </c>
      <c r="O30" s="2">
        <v>55.241999999999997</v>
      </c>
      <c r="P30" s="3">
        <f t="shared" si="5"/>
        <v>0</v>
      </c>
      <c r="Q30" s="13">
        <f t="shared" si="6"/>
        <v>0</v>
      </c>
      <c r="R30" s="14">
        <v>173.898</v>
      </c>
      <c r="S30" s="18">
        <v>173.898</v>
      </c>
      <c r="T30" s="3">
        <f t="shared" si="7"/>
        <v>0</v>
      </c>
      <c r="U30" s="15">
        <f t="shared" si="8"/>
        <v>0</v>
      </c>
      <c r="V30" s="15">
        <v>223.99</v>
      </c>
      <c r="W30" s="19">
        <v>223.99</v>
      </c>
      <c r="X30" s="15">
        <f t="shared" si="9"/>
        <v>0</v>
      </c>
      <c r="Y30" s="6">
        <f t="shared" si="10"/>
        <v>0</v>
      </c>
      <c r="Z30" s="16">
        <v>531.24</v>
      </c>
      <c r="AA30" s="16">
        <v>0</v>
      </c>
      <c r="AB30" s="16">
        <f t="shared" si="11"/>
        <v>531.24</v>
      </c>
      <c r="AC30" s="6">
        <f t="shared" si="14"/>
        <v>531.24</v>
      </c>
      <c r="AD30" s="14"/>
      <c r="AE30" s="14"/>
      <c r="AF30" s="70">
        <f t="shared" ref="AF30:AF46" si="15">AD30-AE30</f>
        <v>0</v>
      </c>
      <c r="AG30" s="6">
        <f t="shared" si="1"/>
        <v>531.24</v>
      </c>
      <c r="AH30" s="27"/>
    </row>
    <row r="31" spans="1:36" ht="15.75" customHeight="1">
      <c r="A31" s="8">
        <v>25</v>
      </c>
      <c r="B31" s="9" t="s">
        <v>25</v>
      </c>
      <c r="C31" s="1">
        <v>0</v>
      </c>
      <c r="D31" s="1">
        <v>0</v>
      </c>
      <c r="E31" s="10">
        <v>0</v>
      </c>
      <c r="F31" s="2">
        <v>0</v>
      </c>
      <c r="G31" s="100">
        <v>0</v>
      </c>
      <c r="H31" s="2">
        <v>27.61</v>
      </c>
      <c r="I31" s="11">
        <f t="shared" si="2"/>
        <v>27.61</v>
      </c>
      <c r="J31" s="2">
        <v>143.25</v>
      </c>
      <c r="K31" s="2">
        <v>143.25</v>
      </c>
      <c r="L31" s="3">
        <f t="shared" si="3"/>
        <v>0</v>
      </c>
      <c r="M31" s="12">
        <f t="shared" si="4"/>
        <v>27.61</v>
      </c>
      <c r="N31" s="2">
        <v>87.14</v>
      </c>
      <c r="O31" s="2">
        <v>87.14</v>
      </c>
      <c r="P31" s="3">
        <f t="shared" si="5"/>
        <v>0</v>
      </c>
      <c r="Q31" s="13">
        <f t="shared" si="6"/>
        <v>27.61</v>
      </c>
      <c r="R31" s="14">
        <v>269.22000000000003</v>
      </c>
      <c r="S31" s="14">
        <v>269.22000000000003</v>
      </c>
      <c r="T31" s="3">
        <f t="shared" si="7"/>
        <v>0</v>
      </c>
      <c r="U31" s="15">
        <f t="shared" si="8"/>
        <v>27.61</v>
      </c>
      <c r="V31" s="15">
        <v>414.79199999999997</v>
      </c>
      <c r="W31" s="19">
        <v>414.79199999999997</v>
      </c>
      <c r="X31" s="15">
        <f t="shared" si="9"/>
        <v>0</v>
      </c>
      <c r="Y31" s="6">
        <f t="shared" si="10"/>
        <v>27.61</v>
      </c>
      <c r="Z31" s="16">
        <v>420.87</v>
      </c>
      <c r="AA31" s="16">
        <v>0</v>
      </c>
      <c r="AB31" s="16">
        <f t="shared" si="11"/>
        <v>420.87</v>
      </c>
      <c r="AC31" s="6">
        <f t="shared" si="14"/>
        <v>448.48</v>
      </c>
      <c r="AD31" s="14"/>
      <c r="AE31" s="14"/>
      <c r="AF31" s="70">
        <f t="shared" si="15"/>
        <v>0</v>
      </c>
      <c r="AG31" s="6">
        <f t="shared" si="1"/>
        <v>448.48</v>
      </c>
      <c r="AH31" s="27"/>
    </row>
    <row r="32" spans="1:36" ht="15.75" customHeight="1">
      <c r="A32" s="8">
        <v>26</v>
      </c>
      <c r="B32" s="9" t="s">
        <v>26</v>
      </c>
      <c r="C32" s="1">
        <v>0</v>
      </c>
      <c r="D32" s="1">
        <v>0</v>
      </c>
      <c r="E32" s="10">
        <v>0</v>
      </c>
      <c r="F32" s="2">
        <v>0</v>
      </c>
      <c r="G32" s="100">
        <v>0</v>
      </c>
      <c r="H32" s="2">
        <v>20.5</v>
      </c>
      <c r="I32" s="11">
        <f t="shared" si="2"/>
        <v>20.5</v>
      </c>
      <c r="J32" s="2">
        <v>68</v>
      </c>
      <c r="K32" s="2">
        <v>68</v>
      </c>
      <c r="L32" s="3">
        <f t="shared" si="3"/>
        <v>0</v>
      </c>
      <c r="M32" s="12">
        <f t="shared" si="4"/>
        <v>20.5</v>
      </c>
      <c r="N32" s="2">
        <v>0</v>
      </c>
      <c r="O32" s="2">
        <v>0</v>
      </c>
      <c r="P32" s="3">
        <f t="shared" si="5"/>
        <v>0</v>
      </c>
      <c r="Q32" s="13">
        <f t="shared" si="6"/>
        <v>20.5</v>
      </c>
      <c r="R32" s="14">
        <v>330.94299999999998</v>
      </c>
      <c r="S32" s="14">
        <v>330.94299999999998</v>
      </c>
      <c r="T32" s="3">
        <f t="shared" si="7"/>
        <v>0</v>
      </c>
      <c r="U32" s="15">
        <f t="shared" si="8"/>
        <v>20.5</v>
      </c>
      <c r="V32" s="15">
        <v>261.60000000000002</v>
      </c>
      <c r="W32" s="19">
        <v>261.60000000000002</v>
      </c>
      <c r="X32" s="15">
        <f t="shared" si="9"/>
        <v>0</v>
      </c>
      <c r="Y32" s="6">
        <f t="shared" si="10"/>
        <v>20.5</v>
      </c>
      <c r="Z32" s="16">
        <v>210.18</v>
      </c>
      <c r="AA32" s="16">
        <v>128.06</v>
      </c>
      <c r="AB32" s="16">
        <f t="shared" si="11"/>
        <v>82.12</v>
      </c>
      <c r="AC32" s="6">
        <f t="shared" si="14"/>
        <v>102.62</v>
      </c>
      <c r="AD32" s="14"/>
      <c r="AE32" s="14"/>
      <c r="AF32" s="70">
        <f t="shared" si="15"/>
        <v>0</v>
      </c>
      <c r="AG32" s="6">
        <f t="shared" si="1"/>
        <v>102.62</v>
      </c>
      <c r="AH32" s="27"/>
    </row>
    <row r="33" spans="1:34" ht="15.75" customHeight="1">
      <c r="A33" s="8">
        <v>27</v>
      </c>
      <c r="B33" s="9" t="s">
        <v>27</v>
      </c>
      <c r="C33" s="1">
        <v>0</v>
      </c>
      <c r="D33" s="1">
        <v>0</v>
      </c>
      <c r="E33" s="10">
        <v>0</v>
      </c>
      <c r="F33" s="2">
        <v>0</v>
      </c>
      <c r="G33" s="100">
        <v>0</v>
      </c>
      <c r="H33" s="2">
        <v>0</v>
      </c>
      <c r="I33" s="11">
        <f t="shared" si="2"/>
        <v>0</v>
      </c>
      <c r="J33" s="2">
        <v>619.11</v>
      </c>
      <c r="K33" s="2">
        <v>619.11</v>
      </c>
      <c r="L33" s="3">
        <f t="shared" si="3"/>
        <v>0</v>
      </c>
      <c r="M33" s="12">
        <f t="shared" si="4"/>
        <v>0</v>
      </c>
      <c r="N33" s="2">
        <v>454.26</v>
      </c>
      <c r="O33" s="2">
        <v>454.26</v>
      </c>
      <c r="P33" s="3">
        <f t="shared" si="5"/>
        <v>0</v>
      </c>
      <c r="Q33" s="13">
        <f t="shared" si="6"/>
        <v>0</v>
      </c>
      <c r="R33" s="14">
        <v>465.23930000000001</v>
      </c>
      <c r="S33" s="14">
        <v>465.23930000000001</v>
      </c>
      <c r="T33" s="3">
        <f t="shared" si="7"/>
        <v>0</v>
      </c>
      <c r="U33" s="15">
        <f t="shared" si="8"/>
        <v>0</v>
      </c>
      <c r="V33" s="15">
        <v>1044.6199999999999</v>
      </c>
      <c r="W33" s="19">
        <v>1044.6199999999999</v>
      </c>
      <c r="X33" s="15">
        <f t="shared" si="9"/>
        <v>0</v>
      </c>
      <c r="Y33" s="6">
        <f t="shared" si="10"/>
        <v>0</v>
      </c>
      <c r="Z33" s="16">
        <v>545.42999999999995</v>
      </c>
      <c r="AA33" s="16">
        <v>0</v>
      </c>
      <c r="AB33" s="16">
        <f t="shared" si="11"/>
        <v>545.42999999999995</v>
      </c>
      <c r="AC33" s="6">
        <f t="shared" si="14"/>
        <v>545.42999999999995</v>
      </c>
      <c r="AD33" s="14"/>
      <c r="AE33" s="14"/>
      <c r="AF33" s="70">
        <f t="shared" si="15"/>
        <v>0</v>
      </c>
      <c r="AG33" s="6">
        <f t="shared" si="1"/>
        <v>545.42999999999995</v>
      </c>
      <c r="AH33" s="27"/>
    </row>
    <row r="34" spans="1:34" ht="15.75" customHeight="1">
      <c r="A34" s="8">
        <v>28</v>
      </c>
      <c r="B34" s="9" t="s">
        <v>28</v>
      </c>
      <c r="C34" s="1">
        <v>0</v>
      </c>
      <c r="D34" s="1">
        <v>0</v>
      </c>
      <c r="E34" s="10">
        <v>0</v>
      </c>
      <c r="F34" s="2">
        <v>0</v>
      </c>
      <c r="G34" s="100">
        <v>0</v>
      </c>
      <c r="H34" s="2">
        <v>0</v>
      </c>
      <c r="I34" s="11">
        <f t="shared" si="2"/>
        <v>0</v>
      </c>
      <c r="J34" s="2">
        <v>51.03</v>
      </c>
      <c r="K34" s="2">
        <v>51.03</v>
      </c>
      <c r="L34" s="3">
        <f t="shared" si="3"/>
        <v>0</v>
      </c>
      <c r="M34" s="12">
        <f t="shared" si="4"/>
        <v>0</v>
      </c>
      <c r="N34" s="2">
        <v>197.36</v>
      </c>
      <c r="O34" s="2">
        <v>197.36</v>
      </c>
      <c r="P34" s="3">
        <f t="shared" si="5"/>
        <v>0</v>
      </c>
      <c r="Q34" s="13">
        <f t="shared" si="6"/>
        <v>0</v>
      </c>
      <c r="R34" s="14">
        <v>155.11000000000001</v>
      </c>
      <c r="S34" s="14">
        <v>138.69499999999999</v>
      </c>
      <c r="T34" s="3">
        <f t="shared" si="7"/>
        <v>16.41500000000002</v>
      </c>
      <c r="U34" s="15">
        <f t="shared" si="8"/>
        <v>16.41500000000002</v>
      </c>
      <c r="V34" s="15">
        <v>200</v>
      </c>
      <c r="W34" s="15">
        <v>200</v>
      </c>
      <c r="X34" s="15">
        <f t="shared" si="9"/>
        <v>0</v>
      </c>
      <c r="Y34" s="6">
        <f t="shared" si="10"/>
        <v>16.41500000000002</v>
      </c>
      <c r="Z34" s="16">
        <v>236.94</v>
      </c>
      <c r="AA34" s="16">
        <v>0</v>
      </c>
      <c r="AB34" s="16">
        <f t="shared" si="11"/>
        <v>236.94</v>
      </c>
      <c r="AC34" s="6">
        <f t="shared" si="14"/>
        <v>253.35500000000002</v>
      </c>
      <c r="AD34" s="14"/>
      <c r="AE34" s="14"/>
      <c r="AF34" s="70">
        <f t="shared" si="15"/>
        <v>0</v>
      </c>
      <c r="AG34" s="6">
        <f t="shared" si="1"/>
        <v>253.35500000000002</v>
      </c>
      <c r="AH34" s="27"/>
    </row>
    <row r="35" spans="1:34" ht="15.75" customHeight="1">
      <c r="A35" s="8">
        <v>29</v>
      </c>
      <c r="B35" s="9" t="s">
        <v>29</v>
      </c>
      <c r="C35" s="1">
        <v>0</v>
      </c>
      <c r="D35" s="1">
        <v>0</v>
      </c>
      <c r="E35" s="10">
        <v>0</v>
      </c>
      <c r="F35" s="2">
        <v>0</v>
      </c>
      <c r="G35" s="100">
        <v>0</v>
      </c>
      <c r="H35" s="2">
        <v>0</v>
      </c>
      <c r="I35" s="11">
        <f t="shared" si="2"/>
        <v>0</v>
      </c>
      <c r="J35" s="2">
        <v>400</v>
      </c>
      <c r="K35" s="2">
        <v>213.988</v>
      </c>
      <c r="L35" s="3">
        <f t="shared" si="3"/>
        <v>186.012</v>
      </c>
      <c r="M35" s="12">
        <f t="shared" si="4"/>
        <v>186.012</v>
      </c>
      <c r="N35" s="2">
        <v>0</v>
      </c>
      <c r="O35" s="2">
        <v>0</v>
      </c>
      <c r="P35" s="3">
        <f t="shared" si="5"/>
        <v>0</v>
      </c>
      <c r="Q35" s="13">
        <f t="shared" si="6"/>
        <v>186.012</v>
      </c>
      <c r="R35" s="14">
        <v>220.9</v>
      </c>
      <c r="S35" s="14">
        <v>220.9</v>
      </c>
      <c r="T35" s="3">
        <f t="shared" si="7"/>
        <v>0</v>
      </c>
      <c r="U35" s="15">
        <f t="shared" si="8"/>
        <v>186.012</v>
      </c>
      <c r="V35" s="15">
        <v>254.91</v>
      </c>
      <c r="W35" s="15"/>
      <c r="X35" s="15">
        <f t="shared" si="9"/>
        <v>254.91</v>
      </c>
      <c r="Y35" s="6">
        <f t="shared" si="10"/>
        <v>440.92200000000003</v>
      </c>
      <c r="Z35" s="16"/>
      <c r="AA35" s="16">
        <v>0</v>
      </c>
      <c r="AB35" s="16">
        <f t="shared" si="11"/>
        <v>0</v>
      </c>
      <c r="AC35" s="6">
        <f t="shared" si="14"/>
        <v>440.92200000000003</v>
      </c>
      <c r="AD35" s="14"/>
      <c r="AE35" s="14"/>
      <c r="AF35" s="70">
        <f t="shared" si="15"/>
        <v>0</v>
      </c>
      <c r="AG35" s="6">
        <f t="shared" si="1"/>
        <v>440.92200000000003</v>
      </c>
      <c r="AH35" s="27"/>
    </row>
    <row r="36" spans="1:34" ht="15.75" customHeight="1">
      <c r="A36" s="78"/>
      <c r="B36" s="33" t="s">
        <v>30</v>
      </c>
      <c r="C36" s="33">
        <f>SUM(C28:C35)</f>
        <v>2.59</v>
      </c>
      <c r="D36" s="33">
        <f t="shared" ref="D36:J36" si="16">SUM(D28:D35)</f>
        <v>51.19</v>
      </c>
      <c r="E36" s="33">
        <f t="shared" si="16"/>
        <v>1</v>
      </c>
      <c r="F36" s="33">
        <f t="shared" si="16"/>
        <v>0</v>
      </c>
      <c r="G36" s="104">
        <f t="shared" si="16"/>
        <v>0</v>
      </c>
      <c r="H36" s="33">
        <f t="shared" si="16"/>
        <v>49.11</v>
      </c>
      <c r="I36" s="33">
        <f t="shared" si="2"/>
        <v>103.89</v>
      </c>
      <c r="J36" s="33">
        <f t="shared" si="16"/>
        <v>1990</v>
      </c>
      <c r="K36" s="33">
        <f>SUM(K27:K35)</f>
        <v>1803.9880000000001</v>
      </c>
      <c r="L36" s="33">
        <f t="shared" si="3"/>
        <v>186.01199999999994</v>
      </c>
      <c r="M36" s="33">
        <f t="shared" si="4"/>
        <v>289.90199999999993</v>
      </c>
      <c r="N36" s="33">
        <f>SUM(N27:N35)</f>
        <v>1000.0020000000001</v>
      </c>
      <c r="O36" s="33">
        <f>SUM(O27:O35)</f>
        <v>1000.0020000000001</v>
      </c>
      <c r="P36" s="33">
        <f t="shared" si="5"/>
        <v>0</v>
      </c>
      <c r="Q36" s="33">
        <f t="shared" si="6"/>
        <v>289.90199999999993</v>
      </c>
      <c r="R36" s="33">
        <f>SUM(R28:R35)</f>
        <v>1800.0003000000002</v>
      </c>
      <c r="S36" s="33">
        <f>SUM(S28:S35)</f>
        <v>1783.5853</v>
      </c>
      <c r="T36" s="33">
        <f>R36-S36</f>
        <v>16.415000000000191</v>
      </c>
      <c r="U36" s="33">
        <f t="shared" si="8"/>
        <v>306.31700000000012</v>
      </c>
      <c r="V36" s="33">
        <f>SUM(V28:V35)</f>
        <v>2740.9019999999996</v>
      </c>
      <c r="W36" s="33">
        <f>SUM(W28:W35)</f>
        <v>2485.9919999999997</v>
      </c>
      <c r="X36" s="7">
        <f t="shared" si="9"/>
        <v>254.90999999999985</v>
      </c>
      <c r="Y36" s="31">
        <f>U36+X36</f>
        <v>561.22699999999998</v>
      </c>
      <c r="Z36" s="34">
        <f>SUM(Z28:Z35)</f>
        <v>1944.6599999999999</v>
      </c>
      <c r="AA36" s="34">
        <f>SUM(AA27:AA35)</f>
        <v>128.06</v>
      </c>
      <c r="AB36" s="16">
        <f t="shared" si="11"/>
        <v>1816.6</v>
      </c>
      <c r="AC36" s="31">
        <f>Y36+Z36</f>
        <v>2505.8869999999997</v>
      </c>
      <c r="AD36" s="14"/>
      <c r="AE36" s="14"/>
      <c r="AF36" s="70">
        <f t="shared" si="15"/>
        <v>0</v>
      </c>
      <c r="AG36" s="93">
        <f>SUM(AG28:AG35)</f>
        <v>3270.9169999999999</v>
      </c>
      <c r="AH36" s="27"/>
    </row>
    <row r="37" spans="1:34" ht="15.75" customHeight="1">
      <c r="A37" s="109" t="s">
        <v>31</v>
      </c>
      <c r="B37" s="109"/>
      <c r="C37" s="35"/>
      <c r="D37" s="35"/>
      <c r="E37" s="36"/>
      <c r="F37" s="36"/>
      <c r="G37" s="105"/>
      <c r="H37" s="36"/>
      <c r="I37" s="37"/>
      <c r="J37" s="36"/>
      <c r="K37" s="36"/>
      <c r="L37" s="37"/>
      <c r="M37" s="12"/>
      <c r="N37" s="36"/>
      <c r="O37" s="36"/>
      <c r="P37" s="37"/>
      <c r="Q37" s="13"/>
      <c r="R37" s="38"/>
      <c r="S37" s="38"/>
      <c r="T37" s="37"/>
      <c r="U37" s="15"/>
      <c r="V37" s="15"/>
      <c r="W37" s="15"/>
      <c r="X37" s="15"/>
      <c r="Y37" s="6"/>
      <c r="Z37" s="16"/>
      <c r="AA37" s="16"/>
      <c r="AB37" s="16"/>
      <c r="AC37" s="6"/>
      <c r="AD37" s="14"/>
      <c r="AE37" s="14"/>
      <c r="AF37" s="70">
        <f t="shared" si="15"/>
        <v>0</v>
      </c>
      <c r="AG37" s="6"/>
      <c r="AH37" s="27"/>
    </row>
    <row r="38" spans="1:34" s="74" customFormat="1" ht="15.75" customHeight="1">
      <c r="A38" s="84">
        <v>30</v>
      </c>
      <c r="B38" s="85" t="s">
        <v>32</v>
      </c>
      <c r="C38" s="86">
        <v>0</v>
      </c>
      <c r="D38" s="86">
        <v>0</v>
      </c>
      <c r="E38" s="87">
        <v>0</v>
      </c>
      <c r="F38" s="88">
        <v>0</v>
      </c>
      <c r="G38" s="106">
        <v>0</v>
      </c>
      <c r="H38" s="88">
        <v>0</v>
      </c>
      <c r="I38" s="89">
        <f t="shared" si="2"/>
        <v>0</v>
      </c>
      <c r="J38" s="88">
        <v>0</v>
      </c>
      <c r="K38" s="88">
        <v>0</v>
      </c>
      <c r="L38" s="90">
        <f t="shared" si="3"/>
        <v>0</v>
      </c>
      <c r="M38" s="68">
        <f t="shared" si="4"/>
        <v>0</v>
      </c>
      <c r="N38" s="88">
        <v>0</v>
      </c>
      <c r="O38" s="88">
        <v>0</v>
      </c>
      <c r="P38" s="90">
        <f t="shared" si="5"/>
        <v>0</v>
      </c>
      <c r="Q38" s="69">
        <f t="shared" si="6"/>
        <v>0</v>
      </c>
      <c r="R38" s="91">
        <v>4.3</v>
      </c>
      <c r="S38" s="91">
        <v>4.3</v>
      </c>
      <c r="T38" s="90">
        <f t="shared" si="7"/>
        <v>0</v>
      </c>
      <c r="U38" s="71">
        <f t="shared" si="8"/>
        <v>0</v>
      </c>
      <c r="V38" s="71">
        <v>14.15</v>
      </c>
      <c r="W38" s="76">
        <v>14.15</v>
      </c>
      <c r="X38" s="71">
        <f t="shared" si="9"/>
        <v>0</v>
      </c>
      <c r="Y38" s="72">
        <f t="shared" si="10"/>
        <v>0</v>
      </c>
      <c r="Z38" s="73"/>
      <c r="AA38" s="73">
        <v>0</v>
      </c>
      <c r="AB38" s="73">
        <f t="shared" si="11"/>
        <v>0</v>
      </c>
      <c r="AC38" s="72">
        <f t="shared" ref="AC38:AC47" si="17">Y38+AB38</f>
        <v>0</v>
      </c>
      <c r="AD38" s="70">
        <v>22.45</v>
      </c>
      <c r="AE38" s="70"/>
      <c r="AF38" s="70">
        <f t="shared" si="15"/>
        <v>22.45</v>
      </c>
      <c r="AG38" s="6">
        <f t="shared" si="1"/>
        <v>22.45</v>
      </c>
      <c r="AH38" s="27"/>
    </row>
    <row r="39" spans="1:34" ht="15.75" customHeight="1">
      <c r="A39" s="43">
        <v>31</v>
      </c>
      <c r="B39" s="40" t="s">
        <v>33</v>
      </c>
      <c r="C39" s="41">
        <v>0</v>
      </c>
      <c r="D39" s="41">
        <v>0</v>
      </c>
      <c r="E39" s="35">
        <v>0</v>
      </c>
      <c r="F39" s="36">
        <v>0</v>
      </c>
      <c r="G39" s="105">
        <v>0</v>
      </c>
      <c r="H39" s="36">
        <v>0</v>
      </c>
      <c r="I39" s="42">
        <f t="shared" si="2"/>
        <v>0</v>
      </c>
      <c r="J39" s="36">
        <v>0</v>
      </c>
      <c r="K39" s="36">
        <v>0</v>
      </c>
      <c r="L39" s="37">
        <f t="shared" si="3"/>
        <v>0</v>
      </c>
      <c r="M39" s="12">
        <f t="shared" si="4"/>
        <v>0</v>
      </c>
      <c r="N39" s="36">
        <v>0</v>
      </c>
      <c r="O39" s="36">
        <v>0</v>
      </c>
      <c r="P39" s="37">
        <f t="shared" si="5"/>
        <v>0</v>
      </c>
      <c r="Q39" s="13">
        <f t="shared" si="6"/>
        <v>0</v>
      </c>
      <c r="R39" s="38"/>
      <c r="S39" s="38"/>
      <c r="T39" s="37">
        <f t="shared" si="7"/>
        <v>0</v>
      </c>
      <c r="U39" s="15">
        <f t="shared" si="8"/>
        <v>0</v>
      </c>
      <c r="V39" s="15">
        <v>10</v>
      </c>
      <c r="W39" s="15">
        <v>10</v>
      </c>
      <c r="X39" s="15">
        <f t="shared" si="9"/>
        <v>0</v>
      </c>
      <c r="Y39" s="6">
        <f t="shared" si="10"/>
        <v>0</v>
      </c>
      <c r="Z39" s="16"/>
      <c r="AA39" s="16">
        <v>0</v>
      </c>
      <c r="AB39" s="16">
        <f t="shared" si="11"/>
        <v>0</v>
      </c>
      <c r="AC39" s="6">
        <f t="shared" si="17"/>
        <v>0</v>
      </c>
      <c r="AD39" s="14"/>
      <c r="AE39" s="14"/>
      <c r="AF39" s="70">
        <f>AD39-AE39</f>
        <v>0</v>
      </c>
      <c r="AG39" s="6">
        <f t="shared" si="1"/>
        <v>0</v>
      </c>
      <c r="AH39" s="27"/>
    </row>
    <row r="40" spans="1:34" ht="15.75" customHeight="1">
      <c r="A40" s="39">
        <v>32</v>
      </c>
      <c r="B40" s="40" t="s">
        <v>51</v>
      </c>
      <c r="C40" s="41">
        <v>0</v>
      </c>
      <c r="D40" s="41">
        <v>0</v>
      </c>
      <c r="E40" s="35">
        <v>0</v>
      </c>
      <c r="F40" s="36">
        <v>0</v>
      </c>
      <c r="G40" s="105">
        <v>0</v>
      </c>
      <c r="H40" s="36">
        <v>0</v>
      </c>
      <c r="I40" s="42">
        <f t="shared" si="2"/>
        <v>0</v>
      </c>
      <c r="J40" s="36">
        <v>0</v>
      </c>
      <c r="K40" s="36">
        <v>0</v>
      </c>
      <c r="L40" s="37">
        <f t="shared" si="3"/>
        <v>0</v>
      </c>
      <c r="M40" s="12">
        <f t="shared" si="4"/>
        <v>0</v>
      </c>
      <c r="N40" s="36">
        <v>0</v>
      </c>
      <c r="O40" s="36">
        <v>0</v>
      </c>
      <c r="P40" s="37">
        <f t="shared" si="5"/>
        <v>0</v>
      </c>
      <c r="Q40" s="13">
        <f t="shared" si="6"/>
        <v>0</v>
      </c>
      <c r="R40" s="38"/>
      <c r="S40" s="38"/>
      <c r="T40" s="37">
        <f t="shared" si="7"/>
        <v>0</v>
      </c>
      <c r="U40" s="15">
        <f t="shared" si="8"/>
        <v>0</v>
      </c>
      <c r="V40" s="15"/>
      <c r="W40" s="15"/>
      <c r="X40" s="15">
        <f t="shared" si="9"/>
        <v>0</v>
      </c>
      <c r="Y40" s="6">
        <f t="shared" si="10"/>
        <v>0</v>
      </c>
      <c r="Z40" s="16"/>
      <c r="AA40" s="16">
        <v>0</v>
      </c>
      <c r="AB40" s="16">
        <f t="shared" si="11"/>
        <v>0</v>
      </c>
      <c r="AC40" s="6">
        <f t="shared" si="17"/>
        <v>0</v>
      </c>
      <c r="AD40" s="14"/>
      <c r="AE40" s="14"/>
      <c r="AF40" s="70">
        <f t="shared" si="15"/>
        <v>0</v>
      </c>
      <c r="AG40" s="6">
        <f t="shared" si="1"/>
        <v>0</v>
      </c>
      <c r="AH40" s="27"/>
    </row>
    <row r="41" spans="1:34" ht="15.75" customHeight="1">
      <c r="A41" s="43">
        <v>33</v>
      </c>
      <c r="B41" s="40" t="s">
        <v>34</v>
      </c>
      <c r="C41" s="41">
        <v>0</v>
      </c>
      <c r="D41" s="41">
        <v>0</v>
      </c>
      <c r="E41" s="35">
        <v>0</v>
      </c>
      <c r="F41" s="36">
        <v>0</v>
      </c>
      <c r="G41" s="105">
        <v>0</v>
      </c>
      <c r="H41" s="36">
        <v>0</v>
      </c>
      <c r="I41" s="42">
        <f t="shared" si="2"/>
        <v>0</v>
      </c>
      <c r="J41" s="36">
        <v>0</v>
      </c>
      <c r="K41" s="36">
        <v>0</v>
      </c>
      <c r="L41" s="37">
        <f t="shared" si="3"/>
        <v>0</v>
      </c>
      <c r="M41" s="12">
        <f t="shared" si="4"/>
        <v>0</v>
      </c>
      <c r="N41" s="36">
        <v>0</v>
      </c>
      <c r="O41" s="36">
        <v>0</v>
      </c>
      <c r="P41" s="37">
        <f t="shared" si="5"/>
        <v>0</v>
      </c>
      <c r="Q41" s="13">
        <f t="shared" si="6"/>
        <v>0</v>
      </c>
      <c r="R41" s="38"/>
      <c r="S41" s="38"/>
      <c r="T41" s="37">
        <f t="shared" si="7"/>
        <v>0</v>
      </c>
      <c r="U41" s="15">
        <f t="shared" si="8"/>
        <v>0</v>
      </c>
      <c r="V41" s="15"/>
      <c r="W41" s="15"/>
      <c r="X41" s="15">
        <f t="shared" si="9"/>
        <v>0</v>
      </c>
      <c r="Y41" s="6">
        <f>U41+X41</f>
        <v>0</v>
      </c>
      <c r="Z41" s="16"/>
      <c r="AA41" s="16">
        <v>0</v>
      </c>
      <c r="AB41" s="16">
        <f t="shared" si="11"/>
        <v>0</v>
      </c>
      <c r="AC41" s="6">
        <f t="shared" si="17"/>
        <v>0</v>
      </c>
      <c r="AD41" s="14"/>
      <c r="AE41" s="14"/>
      <c r="AF41" s="70">
        <f t="shared" si="15"/>
        <v>0</v>
      </c>
      <c r="AG41" s="6">
        <f t="shared" si="1"/>
        <v>0</v>
      </c>
      <c r="AH41" s="27"/>
    </row>
    <row r="42" spans="1:34" ht="15.75" customHeight="1">
      <c r="A42" s="39">
        <v>34</v>
      </c>
      <c r="B42" s="40" t="s">
        <v>35</v>
      </c>
      <c r="C42" s="41">
        <v>0</v>
      </c>
      <c r="D42" s="41">
        <v>0</v>
      </c>
      <c r="E42" s="35">
        <v>0</v>
      </c>
      <c r="F42" s="36">
        <v>0</v>
      </c>
      <c r="G42" s="105">
        <v>0</v>
      </c>
      <c r="H42" s="36">
        <v>0</v>
      </c>
      <c r="I42" s="42">
        <f t="shared" si="2"/>
        <v>0</v>
      </c>
      <c r="J42" s="36">
        <v>0</v>
      </c>
      <c r="K42" s="36">
        <v>0</v>
      </c>
      <c r="L42" s="37">
        <f t="shared" si="3"/>
        <v>0</v>
      </c>
      <c r="M42" s="12">
        <f t="shared" si="4"/>
        <v>0</v>
      </c>
      <c r="N42" s="36">
        <v>0</v>
      </c>
      <c r="O42" s="36">
        <v>0</v>
      </c>
      <c r="P42" s="37">
        <f t="shared" si="5"/>
        <v>0</v>
      </c>
      <c r="Q42" s="13">
        <f t="shared" si="6"/>
        <v>0</v>
      </c>
      <c r="R42" s="38"/>
      <c r="S42" s="38"/>
      <c r="T42" s="37">
        <f t="shared" si="7"/>
        <v>0</v>
      </c>
      <c r="U42" s="15">
        <f t="shared" si="8"/>
        <v>0</v>
      </c>
      <c r="V42" s="15"/>
      <c r="W42" s="15"/>
      <c r="X42" s="15">
        <f t="shared" si="9"/>
        <v>0</v>
      </c>
      <c r="Y42" s="6">
        <f t="shared" si="10"/>
        <v>0</v>
      </c>
      <c r="Z42" s="16"/>
      <c r="AA42" s="16">
        <v>0</v>
      </c>
      <c r="AB42" s="16">
        <f t="shared" si="11"/>
        <v>0</v>
      </c>
      <c r="AC42" s="6">
        <f t="shared" si="17"/>
        <v>0</v>
      </c>
      <c r="AD42" s="14"/>
      <c r="AE42" s="14"/>
      <c r="AF42" s="70">
        <f t="shared" si="15"/>
        <v>0</v>
      </c>
      <c r="AG42" s="6">
        <f t="shared" si="1"/>
        <v>0</v>
      </c>
      <c r="AH42" s="27"/>
    </row>
    <row r="43" spans="1:34" ht="15.75" customHeight="1">
      <c r="A43" s="43">
        <v>35</v>
      </c>
      <c r="B43" s="40" t="s">
        <v>36</v>
      </c>
      <c r="C43" s="41">
        <v>0</v>
      </c>
      <c r="D43" s="41">
        <v>0</v>
      </c>
      <c r="E43" s="35">
        <v>0</v>
      </c>
      <c r="F43" s="36">
        <v>0</v>
      </c>
      <c r="G43" s="105">
        <v>0</v>
      </c>
      <c r="H43" s="36">
        <v>0</v>
      </c>
      <c r="I43" s="42">
        <f t="shared" si="2"/>
        <v>0</v>
      </c>
      <c r="J43" s="36">
        <v>0</v>
      </c>
      <c r="K43" s="36">
        <v>0</v>
      </c>
      <c r="L43" s="37">
        <f t="shared" si="3"/>
        <v>0</v>
      </c>
      <c r="M43" s="12">
        <f t="shared" si="4"/>
        <v>0</v>
      </c>
      <c r="N43" s="36">
        <v>0</v>
      </c>
      <c r="O43" s="36">
        <v>0</v>
      </c>
      <c r="P43" s="37">
        <f t="shared" si="5"/>
        <v>0</v>
      </c>
      <c r="Q43" s="13">
        <f t="shared" si="6"/>
        <v>0</v>
      </c>
      <c r="R43" s="38"/>
      <c r="S43" s="38"/>
      <c r="T43" s="37">
        <f t="shared" si="7"/>
        <v>0</v>
      </c>
      <c r="U43" s="15">
        <f t="shared" si="8"/>
        <v>0</v>
      </c>
      <c r="V43" s="15"/>
      <c r="W43" s="15"/>
      <c r="X43" s="15">
        <f t="shared" si="9"/>
        <v>0</v>
      </c>
      <c r="Y43" s="6">
        <f t="shared" si="10"/>
        <v>0</v>
      </c>
      <c r="Z43" s="44">
        <v>76.706000000000003</v>
      </c>
      <c r="AA43" s="16">
        <v>0</v>
      </c>
      <c r="AB43" s="16">
        <f t="shared" si="11"/>
        <v>76.706000000000003</v>
      </c>
      <c r="AC43" s="6">
        <f t="shared" si="17"/>
        <v>76.706000000000003</v>
      </c>
      <c r="AD43" s="14"/>
      <c r="AE43" s="14"/>
      <c r="AF43" s="70">
        <f t="shared" si="15"/>
        <v>0</v>
      </c>
      <c r="AG43" s="6">
        <f t="shared" si="1"/>
        <v>76.706000000000003</v>
      </c>
      <c r="AH43" s="27"/>
    </row>
    <row r="44" spans="1:34" ht="15.75" customHeight="1">
      <c r="A44" s="39">
        <v>36</v>
      </c>
      <c r="B44" s="45" t="s">
        <v>37</v>
      </c>
      <c r="C44" s="41">
        <v>0</v>
      </c>
      <c r="D44" s="41">
        <v>0</v>
      </c>
      <c r="E44" s="35">
        <v>0</v>
      </c>
      <c r="F44" s="36">
        <v>0</v>
      </c>
      <c r="G44" s="105">
        <v>0</v>
      </c>
      <c r="H44" s="36">
        <v>0</v>
      </c>
      <c r="I44" s="42">
        <f t="shared" si="2"/>
        <v>0</v>
      </c>
      <c r="J44" s="36">
        <v>50</v>
      </c>
      <c r="K44" s="46">
        <v>50</v>
      </c>
      <c r="L44" s="37">
        <f t="shared" si="3"/>
        <v>0</v>
      </c>
      <c r="M44" s="12">
        <f t="shared" si="4"/>
        <v>0</v>
      </c>
      <c r="N44" s="36">
        <v>0</v>
      </c>
      <c r="O44" s="36">
        <v>0</v>
      </c>
      <c r="P44" s="37">
        <f t="shared" si="5"/>
        <v>0</v>
      </c>
      <c r="Q44" s="13">
        <f t="shared" si="6"/>
        <v>0</v>
      </c>
      <c r="R44" s="38">
        <v>24.55</v>
      </c>
      <c r="S44" s="47">
        <v>20.013999999999999</v>
      </c>
      <c r="T44" s="37">
        <f t="shared" si="7"/>
        <v>4.5360000000000014</v>
      </c>
      <c r="U44" s="15">
        <f t="shared" si="8"/>
        <v>4.5360000000000014</v>
      </c>
      <c r="V44" s="15"/>
      <c r="W44" s="15"/>
      <c r="X44" s="15">
        <f t="shared" si="9"/>
        <v>0</v>
      </c>
      <c r="Y44" s="6">
        <f t="shared" si="10"/>
        <v>4.5360000000000014</v>
      </c>
      <c r="Z44" s="16"/>
      <c r="AA44" s="16">
        <v>0</v>
      </c>
      <c r="AB44" s="16">
        <f t="shared" si="11"/>
        <v>0</v>
      </c>
      <c r="AC44" s="6">
        <f t="shared" si="17"/>
        <v>4.5360000000000014</v>
      </c>
      <c r="AD44" s="14"/>
      <c r="AE44" s="14"/>
      <c r="AF44" s="70">
        <f t="shared" si="15"/>
        <v>0</v>
      </c>
      <c r="AG44" s="6">
        <f t="shared" si="1"/>
        <v>4.5360000000000014</v>
      </c>
      <c r="AH44" s="27"/>
    </row>
    <row r="45" spans="1:34" ht="15.75" customHeight="1">
      <c r="A45" s="48"/>
      <c r="B45" s="49" t="s">
        <v>38</v>
      </c>
      <c r="C45" s="49">
        <f>SUM(C38:C44)</f>
        <v>0</v>
      </c>
      <c r="D45" s="49">
        <f t="shared" ref="D45:J45" si="18">SUM(D38:D44)</f>
        <v>0</v>
      </c>
      <c r="E45" s="49">
        <f t="shared" si="18"/>
        <v>0</v>
      </c>
      <c r="F45" s="49">
        <f t="shared" si="18"/>
        <v>0</v>
      </c>
      <c r="G45" s="107">
        <f t="shared" si="18"/>
        <v>0</v>
      </c>
      <c r="H45" s="49">
        <f t="shared" si="18"/>
        <v>0</v>
      </c>
      <c r="I45" s="49">
        <f>SUM(C45:H45)</f>
        <v>0</v>
      </c>
      <c r="J45" s="49">
        <f t="shared" si="18"/>
        <v>50</v>
      </c>
      <c r="K45" s="49">
        <f>SUM(K37:K44)</f>
        <v>50</v>
      </c>
      <c r="L45" s="49">
        <f t="shared" si="3"/>
        <v>0</v>
      </c>
      <c r="M45" s="31">
        <f>(I45+L45)</f>
        <v>0</v>
      </c>
      <c r="N45" s="49">
        <f>SUM(N37:N44)</f>
        <v>0</v>
      </c>
      <c r="O45" s="49">
        <f>SUM(O37:O44)</f>
        <v>0</v>
      </c>
      <c r="P45" s="49">
        <f t="shared" si="5"/>
        <v>0</v>
      </c>
      <c r="Q45" s="7">
        <f t="shared" si="6"/>
        <v>0</v>
      </c>
      <c r="R45" s="49">
        <f>SUM(R38:R44)</f>
        <v>28.85</v>
      </c>
      <c r="S45" s="49">
        <f>SUM(S38:S44)</f>
        <v>24.314</v>
      </c>
      <c r="T45" s="49">
        <f t="shared" si="7"/>
        <v>4.5360000000000014</v>
      </c>
      <c r="U45" s="49">
        <f t="shared" si="8"/>
        <v>4.5360000000000014</v>
      </c>
      <c r="V45" s="7">
        <f>SUM(V38:V44)</f>
        <v>24.15</v>
      </c>
      <c r="W45" s="7">
        <f>SUM(W38:W44)</f>
        <v>24.15</v>
      </c>
      <c r="X45" s="7">
        <f t="shared" si="9"/>
        <v>0</v>
      </c>
      <c r="Y45" s="31">
        <f t="shared" si="10"/>
        <v>4.5360000000000014</v>
      </c>
      <c r="Z45" s="34">
        <f>SUM(Z38:Z44)</f>
        <v>76.706000000000003</v>
      </c>
      <c r="AA45" s="34">
        <f>SUM(AA37:AA44)</f>
        <v>0</v>
      </c>
      <c r="AB45" s="16">
        <f t="shared" si="11"/>
        <v>76.706000000000003</v>
      </c>
      <c r="AC45" s="31">
        <f t="shared" si="17"/>
        <v>81.242000000000004</v>
      </c>
      <c r="AD45" s="14"/>
      <c r="AE45" s="14"/>
      <c r="AF45" s="70">
        <f t="shared" si="15"/>
        <v>0</v>
      </c>
      <c r="AG45" s="93">
        <f>SUM(AG38:AG44)</f>
        <v>103.69200000000001</v>
      </c>
      <c r="AH45" s="27"/>
    </row>
    <row r="46" spans="1:34" ht="15.75" customHeight="1">
      <c r="A46" s="48"/>
      <c r="B46" s="49" t="s">
        <v>46</v>
      </c>
      <c r="C46" s="49">
        <v>0</v>
      </c>
      <c r="D46" s="49">
        <v>0</v>
      </c>
      <c r="E46" s="49">
        <v>203.27</v>
      </c>
      <c r="F46" s="49">
        <v>48.18</v>
      </c>
      <c r="G46" s="107">
        <v>0</v>
      </c>
      <c r="H46" s="49">
        <v>0</v>
      </c>
      <c r="I46" s="49">
        <f t="shared" si="2"/>
        <v>251.45000000000002</v>
      </c>
      <c r="J46" s="49">
        <v>13949.1466</v>
      </c>
      <c r="K46" s="49">
        <v>13949.1466</v>
      </c>
      <c r="L46" s="49">
        <f t="shared" si="3"/>
        <v>0</v>
      </c>
      <c r="M46" s="31">
        <f t="shared" si="4"/>
        <v>251.45000000000002</v>
      </c>
      <c r="N46" s="49">
        <v>4820</v>
      </c>
      <c r="O46" s="49">
        <v>4820</v>
      </c>
      <c r="P46" s="49">
        <f t="shared" si="5"/>
        <v>0</v>
      </c>
      <c r="Q46" s="7">
        <f t="shared" si="6"/>
        <v>251.45000000000002</v>
      </c>
      <c r="R46" s="49">
        <v>8495.7000000000007</v>
      </c>
      <c r="S46" s="49">
        <v>8495.7000000000007</v>
      </c>
      <c r="T46" s="49">
        <f t="shared" si="7"/>
        <v>0</v>
      </c>
      <c r="U46" s="49">
        <f t="shared" si="8"/>
        <v>251.45000000000002</v>
      </c>
      <c r="V46" s="7">
        <v>12550</v>
      </c>
      <c r="W46" s="7">
        <v>12550</v>
      </c>
      <c r="X46" s="7">
        <f t="shared" si="9"/>
        <v>0</v>
      </c>
      <c r="Y46" s="31">
        <f t="shared" si="10"/>
        <v>251.45000000000002</v>
      </c>
      <c r="Z46" s="34">
        <v>17500</v>
      </c>
      <c r="AA46" s="34">
        <v>6213</v>
      </c>
      <c r="AB46" s="16">
        <f t="shared" si="11"/>
        <v>11287</v>
      </c>
      <c r="AC46" s="4">
        <f t="shared" si="17"/>
        <v>11538.45</v>
      </c>
      <c r="AD46" s="14">
        <v>6499</v>
      </c>
      <c r="AE46" s="14">
        <v>0</v>
      </c>
      <c r="AF46" s="70">
        <f t="shared" si="15"/>
        <v>6499</v>
      </c>
      <c r="AG46" s="94">
        <f t="shared" si="1"/>
        <v>18037.45</v>
      </c>
      <c r="AH46" s="27"/>
    </row>
    <row r="47" spans="1:34" s="58" customFormat="1" ht="15.75" customHeight="1">
      <c r="A47" s="50"/>
      <c r="B47" s="51" t="s">
        <v>39</v>
      </c>
      <c r="C47" s="52">
        <f t="shared" ref="C47:H47" si="19">C26+C36+C45+C46</f>
        <v>2.59</v>
      </c>
      <c r="D47" s="52">
        <f t="shared" si="19"/>
        <v>59.19</v>
      </c>
      <c r="E47" s="52">
        <f t="shared" si="19"/>
        <v>229.18200000000002</v>
      </c>
      <c r="F47" s="52">
        <f t="shared" si="19"/>
        <v>48.18</v>
      </c>
      <c r="G47" s="53">
        <f t="shared" si="19"/>
        <v>0</v>
      </c>
      <c r="H47" s="52">
        <f t="shared" si="19"/>
        <v>74.224999999999994</v>
      </c>
      <c r="I47" s="52">
        <f>SUM(C47:H47)</f>
        <v>413.36699999999996</v>
      </c>
      <c r="J47" s="52">
        <f>J26+J36+J45+J46</f>
        <v>28122.143550000001</v>
      </c>
      <c r="K47" s="52">
        <f>SUM(K26+K36+K45+K46)</f>
        <v>27590.05055</v>
      </c>
      <c r="L47" s="54">
        <f>SUM(J47-K47)</f>
        <v>532.09300000000076</v>
      </c>
      <c r="M47" s="55">
        <f t="shared" si="4"/>
        <v>945.46000000000072</v>
      </c>
      <c r="N47" s="52">
        <f>N26+N36+N45+N46</f>
        <v>9982.0020000000004</v>
      </c>
      <c r="O47" s="52">
        <f>O26+O36+O45+O46</f>
        <v>9971.8664100000005</v>
      </c>
      <c r="P47" s="54">
        <f>N47-O47</f>
        <v>10.135589999999866</v>
      </c>
      <c r="Q47" s="56">
        <f t="shared" si="6"/>
        <v>955.59559000000058</v>
      </c>
      <c r="R47" s="54">
        <f>R26+R36+R45+R46</f>
        <v>24874.5193</v>
      </c>
      <c r="S47" s="54">
        <f>S26+S36+S45+S46</f>
        <v>23876.839850000004</v>
      </c>
      <c r="T47" s="54">
        <f>R47-S47</f>
        <v>997.679449999996</v>
      </c>
      <c r="U47" s="54">
        <f t="shared" si="8"/>
        <v>1953.2750399999966</v>
      </c>
      <c r="V47" s="54">
        <f>(V26+V36+V45+V46)</f>
        <v>30441.398440000001</v>
      </c>
      <c r="W47" s="52">
        <f>W26+W36+W45+W46</f>
        <v>21465.777880999998</v>
      </c>
      <c r="X47" s="56">
        <f t="shared" si="9"/>
        <v>8975.6205590000027</v>
      </c>
      <c r="Y47" s="55">
        <f t="shared" si="10"/>
        <v>10928.895598999999</v>
      </c>
      <c r="Z47" s="57">
        <f>Z26+Z36+Z45+Z46</f>
        <v>29740.138999999999</v>
      </c>
      <c r="AA47" s="57">
        <f>AA26+AA36+AA45+AA46</f>
        <v>7906.91</v>
      </c>
      <c r="AB47" s="16">
        <f t="shared" si="11"/>
        <v>21833.228999999999</v>
      </c>
      <c r="AC47" s="5">
        <f t="shared" si="17"/>
        <v>32762.124598999999</v>
      </c>
      <c r="AD47" s="83">
        <f>SUM(AD5:AD46)</f>
        <v>9789.9940000000006</v>
      </c>
      <c r="AE47" s="83">
        <f t="shared" ref="AE47:AF47" si="20">SUM(AE5:AE46)</f>
        <v>0</v>
      </c>
      <c r="AF47" s="83">
        <f t="shared" si="20"/>
        <v>9789.9940000000006</v>
      </c>
      <c r="AG47" s="95">
        <f>AG26+AG36+AG45+AG46</f>
        <v>42552.118599000001</v>
      </c>
      <c r="AH47" s="27"/>
    </row>
    <row r="48" spans="1:34" ht="15.75" customHeight="1">
      <c r="X48" s="59"/>
    </row>
    <row r="59" spans="4:7" ht="15.75" customHeight="1">
      <c r="D59" s="60"/>
      <c r="E59" s="60"/>
      <c r="G59" s="92"/>
    </row>
  </sheetData>
  <mergeCells count="19">
    <mergeCell ref="AD2:AF2"/>
    <mergeCell ref="AG2:AG3"/>
    <mergeCell ref="R2:T2"/>
    <mergeCell ref="U2:U3"/>
    <mergeCell ref="V2:X2"/>
    <mergeCell ref="Z2:AB2"/>
    <mergeCell ref="AC2:AC3"/>
    <mergeCell ref="Y2:Y3"/>
    <mergeCell ref="A27:B27"/>
    <mergeCell ref="A37:B37"/>
    <mergeCell ref="Q2:Q3"/>
    <mergeCell ref="A1:L1"/>
    <mergeCell ref="M1:N1"/>
    <mergeCell ref="A2:A3"/>
    <mergeCell ref="B2:B3"/>
    <mergeCell ref="C2:I2"/>
    <mergeCell ref="J2:L2"/>
    <mergeCell ref="M2:M3"/>
    <mergeCell ref="N2:P2"/>
  </mergeCells>
  <pageMargins left="0.23622047244094499" right="0.23622047244094499" top="0.23622047244094499" bottom="0.23622047244094499" header="0" footer="0"/>
  <pageSetup paperSize="9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2019-07-04T11:55:57Z</cp:lastPrinted>
  <dcterms:created xsi:type="dcterms:W3CDTF">2015-01-13T06:30:11Z</dcterms:created>
  <dcterms:modified xsi:type="dcterms:W3CDTF">2019-07-04T12:05:06Z</dcterms:modified>
</cp:coreProperties>
</file>